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GE-RJ\ORÇAMENTO DO IDOSO\2022\3º Quadrimestre\Relatório\"/>
    </mc:Choice>
  </mc:AlternateContent>
  <xr:revisionPtr revIDLastSave="0" documentId="13_ncr:1_{DCD8FBD3-40DF-4465-8921-ECC23BF5735F}" xr6:coauthVersionLast="47" xr6:coauthVersionMax="47" xr10:uidLastSave="{00000000-0000-0000-0000-000000000000}"/>
  <bookViews>
    <workbookView xWindow="-120" yWindow="-120" windowWidth="20730" windowHeight="11160" xr2:uid="{412BE837-3645-4019-AA90-F7BDDE1821A4}"/>
  </bookViews>
  <sheets>
    <sheet name="Rel. Orç.Idoso 2022 consolidado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1" i="6" l="1"/>
  <c r="M71" i="6" s="1"/>
  <c r="K71" i="6"/>
  <c r="J71" i="6"/>
  <c r="I71" i="6"/>
  <c r="H71" i="6"/>
  <c r="F71" i="6"/>
  <c r="E71" i="6"/>
  <c r="D71" i="6"/>
  <c r="C71" i="6"/>
  <c r="B71" i="6"/>
  <c r="Q70" i="6"/>
  <c r="P70" i="6"/>
  <c r="O70" i="6"/>
  <c r="N70" i="6"/>
  <c r="M70" i="6"/>
  <c r="G70" i="6"/>
  <c r="Q69" i="6"/>
  <c r="P69" i="6"/>
  <c r="O69" i="6"/>
  <c r="N69" i="6"/>
  <c r="M69" i="6"/>
  <c r="G69" i="6"/>
  <c r="Q68" i="6"/>
  <c r="P68" i="6"/>
  <c r="O68" i="6"/>
  <c r="N68" i="6"/>
  <c r="M68" i="6"/>
  <c r="G68" i="6"/>
  <c r="Q67" i="6"/>
  <c r="P67" i="6"/>
  <c r="O67" i="6"/>
  <c r="N67" i="6"/>
  <c r="M67" i="6"/>
  <c r="G67" i="6"/>
  <c r="Q66" i="6"/>
  <c r="P66" i="6"/>
  <c r="O66" i="6"/>
  <c r="N66" i="6"/>
  <c r="M66" i="6"/>
  <c r="G66" i="6"/>
  <c r="Q65" i="6"/>
  <c r="P65" i="6"/>
  <c r="O65" i="6"/>
  <c r="N65" i="6"/>
  <c r="M65" i="6"/>
  <c r="G65" i="6"/>
  <c r="L58" i="6"/>
  <c r="M58" i="6" s="1"/>
  <c r="K58" i="6"/>
  <c r="J58" i="6"/>
  <c r="I58" i="6"/>
  <c r="H58" i="6"/>
  <c r="N58" i="6" s="1"/>
  <c r="F58" i="6"/>
  <c r="E58" i="6"/>
  <c r="D58" i="6"/>
  <c r="C58" i="6"/>
  <c r="P58" i="6" s="1"/>
  <c r="B58" i="6"/>
  <c r="Q57" i="6"/>
  <c r="P57" i="6"/>
  <c r="O57" i="6"/>
  <c r="N57" i="6"/>
  <c r="M57" i="6"/>
  <c r="G57" i="6"/>
  <c r="Q56" i="6"/>
  <c r="P56" i="6"/>
  <c r="O56" i="6"/>
  <c r="N56" i="6"/>
  <c r="M56" i="6"/>
  <c r="G56" i="6"/>
  <c r="Q55" i="6"/>
  <c r="P55" i="6"/>
  <c r="O55" i="6"/>
  <c r="N55" i="6"/>
  <c r="M55" i="6"/>
  <c r="G55" i="6"/>
  <c r="L48" i="6"/>
  <c r="M48" i="6" s="1"/>
  <c r="K48" i="6"/>
  <c r="J48" i="6"/>
  <c r="I48" i="6"/>
  <c r="H48" i="6"/>
  <c r="N48" i="6" s="1"/>
  <c r="F48" i="6"/>
  <c r="E48" i="6"/>
  <c r="D48" i="6"/>
  <c r="C48" i="6"/>
  <c r="G48" i="6" s="1"/>
  <c r="B48" i="6"/>
  <c r="Q47" i="6"/>
  <c r="P47" i="6"/>
  <c r="O47" i="6"/>
  <c r="N47" i="6"/>
  <c r="M47" i="6"/>
  <c r="G47" i="6"/>
  <c r="Q46" i="6"/>
  <c r="P46" i="6"/>
  <c r="O46" i="6"/>
  <c r="N46" i="6"/>
  <c r="M46" i="6"/>
  <c r="G46" i="6"/>
  <c r="L39" i="6"/>
  <c r="K39" i="6"/>
  <c r="J39" i="6"/>
  <c r="I39" i="6"/>
  <c r="H39" i="6"/>
  <c r="F39" i="6"/>
  <c r="E39" i="6"/>
  <c r="D39" i="6"/>
  <c r="C39" i="6"/>
  <c r="B39" i="6"/>
  <c r="Q38" i="6"/>
  <c r="P38" i="6"/>
  <c r="O38" i="6"/>
  <c r="N38" i="6"/>
  <c r="M38" i="6"/>
  <c r="G38" i="6"/>
  <c r="Q37" i="6"/>
  <c r="P37" i="6"/>
  <c r="O37" i="6"/>
  <c r="N37" i="6"/>
  <c r="M37" i="6"/>
  <c r="G37" i="6"/>
  <c r="Q36" i="6"/>
  <c r="P36" i="6"/>
  <c r="O36" i="6"/>
  <c r="N36" i="6"/>
  <c r="M36" i="6"/>
  <c r="G36" i="6"/>
  <c r="Q35" i="6"/>
  <c r="P35" i="6"/>
  <c r="O35" i="6"/>
  <c r="N35" i="6"/>
  <c r="M35" i="6"/>
  <c r="G35" i="6"/>
  <c r="Q34" i="6"/>
  <c r="P34" i="6"/>
  <c r="O34" i="6"/>
  <c r="N34" i="6"/>
  <c r="M34" i="6"/>
  <c r="G34" i="6"/>
  <c r="Q33" i="6"/>
  <c r="P33" i="6"/>
  <c r="O33" i="6"/>
  <c r="N33" i="6"/>
  <c r="M33" i="6"/>
  <c r="G33" i="6"/>
  <c r="Q32" i="6"/>
  <c r="P32" i="6"/>
  <c r="O32" i="6"/>
  <c r="N32" i="6"/>
  <c r="M32" i="6"/>
  <c r="G32" i="6"/>
  <c r="P31" i="6"/>
  <c r="N31" i="6"/>
  <c r="M31" i="6"/>
  <c r="Q30" i="6"/>
  <c r="P30" i="6"/>
  <c r="O30" i="6"/>
  <c r="N30" i="6"/>
  <c r="M30" i="6"/>
  <c r="G30" i="6"/>
  <c r="Q29" i="6"/>
  <c r="P29" i="6"/>
  <c r="O29" i="6"/>
  <c r="N29" i="6"/>
  <c r="M29" i="6"/>
  <c r="G29" i="6"/>
  <c r="Q28" i="6"/>
  <c r="P28" i="6"/>
  <c r="O28" i="6"/>
  <c r="N28" i="6"/>
  <c r="M28" i="6"/>
  <c r="G28" i="6"/>
  <c r="Q27" i="6"/>
  <c r="P27" i="6"/>
  <c r="O27" i="6"/>
  <c r="N27" i="6"/>
  <c r="M27" i="6"/>
  <c r="G27" i="6"/>
  <c r="P26" i="6"/>
  <c r="N26" i="6"/>
  <c r="M26" i="6"/>
  <c r="P25" i="6"/>
  <c r="N25" i="6"/>
  <c r="M25" i="6"/>
  <c r="Q24" i="6"/>
  <c r="P24" i="6"/>
  <c r="O24" i="6"/>
  <c r="N24" i="6"/>
  <c r="M24" i="6"/>
  <c r="G24" i="6"/>
  <c r="P23" i="6"/>
  <c r="O23" i="6"/>
  <c r="N23" i="6"/>
  <c r="M23" i="6"/>
  <c r="Q22" i="6"/>
  <c r="P22" i="6"/>
  <c r="O22" i="6"/>
  <c r="N22" i="6"/>
  <c r="M22" i="6"/>
  <c r="G22" i="6"/>
  <c r="Q21" i="6"/>
  <c r="P21" i="6"/>
  <c r="O21" i="6"/>
  <c r="N21" i="6"/>
  <c r="M21" i="6"/>
  <c r="G21" i="6"/>
  <c r="Q20" i="6"/>
  <c r="P20" i="6"/>
  <c r="O20" i="6"/>
  <c r="N20" i="6"/>
  <c r="M20" i="6"/>
  <c r="G20" i="6"/>
  <c r="Q19" i="6"/>
  <c r="P19" i="6"/>
  <c r="O19" i="6"/>
  <c r="N19" i="6"/>
  <c r="M19" i="6"/>
  <c r="G19" i="6"/>
  <c r="Q18" i="6"/>
  <c r="P18" i="6"/>
  <c r="O18" i="6"/>
  <c r="N18" i="6"/>
  <c r="M18" i="6"/>
  <c r="G18" i="6"/>
  <c r="Q17" i="6"/>
  <c r="P17" i="6"/>
  <c r="O17" i="6"/>
  <c r="N17" i="6"/>
  <c r="M17" i="6"/>
  <c r="G17" i="6"/>
  <c r="P16" i="6"/>
  <c r="N16" i="6"/>
  <c r="M16" i="6"/>
  <c r="Q15" i="6"/>
  <c r="P15" i="6"/>
  <c r="O15" i="6"/>
  <c r="N15" i="6"/>
  <c r="M15" i="6"/>
  <c r="G15" i="6"/>
  <c r="Q14" i="6"/>
  <c r="P14" i="6"/>
  <c r="O14" i="6"/>
  <c r="N14" i="6"/>
  <c r="M14" i="6"/>
  <c r="G14" i="6"/>
  <c r="Q13" i="6"/>
  <c r="P13" i="6"/>
  <c r="O13" i="6"/>
  <c r="N13" i="6"/>
  <c r="M13" i="6"/>
  <c r="G13" i="6"/>
  <c r="Q12" i="6"/>
  <c r="P12" i="6"/>
  <c r="O12" i="6"/>
  <c r="N12" i="6"/>
  <c r="M12" i="6"/>
  <c r="G12" i="6"/>
  <c r="Q11" i="6"/>
  <c r="P11" i="6"/>
  <c r="O11" i="6"/>
  <c r="N11" i="6"/>
  <c r="G11" i="6"/>
  <c r="Q10" i="6"/>
  <c r="P10" i="6"/>
  <c r="O10" i="6"/>
  <c r="N10" i="6"/>
  <c r="M10" i="6"/>
  <c r="G10" i="6"/>
  <c r="Q9" i="6"/>
  <c r="P9" i="6"/>
  <c r="O9" i="6"/>
  <c r="N9" i="6"/>
  <c r="M9" i="6"/>
  <c r="G9" i="6"/>
  <c r="Q8" i="6"/>
  <c r="P8" i="6"/>
  <c r="O8" i="6"/>
  <c r="N8" i="6"/>
  <c r="M8" i="6"/>
  <c r="G8" i="6"/>
  <c r="Q7" i="6"/>
  <c r="P7" i="6"/>
  <c r="O7" i="6"/>
  <c r="N7" i="6"/>
  <c r="M7" i="6"/>
  <c r="G7" i="6"/>
  <c r="Q6" i="6"/>
  <c r="P6" i="6"/>
  <c r="O6" i="6"/>
  <c r="N6" i="6"/>
  <c r="M6" i="6"/>
  <c r="G6" i="6"/>
  <c r="Q71" i="6" l="1"/>
  <c r="G58" i="6"/>
  <c r="Q48" i="6"/>
  <c r="Q58" i="6"/>
  <c r="O58" i="6"/>
  <c r="G71" i="6"/>
  <c r="P71" i="6"/>
  <c r="N71" i="6"/>
  <c r="O71" i="6"/>
  <c r="O48" i="6"/>
  <c r="P48" i="6"/>
  <c r="Q39" i="6"/>
  <c r="G39" i="6"/>
  <c r="N39" i="6"/>
  <c r="P39" i="6"/>
  <c r="O39" i="6"/>
  <c r="M39" i="6"/>
</calcChain>
</file>

<file path=xl/sharedStrings.xml><?xml version="1.0" encoding="utf-8"?>
<sst xmlns="http://schemas.openxmlformats.org/spreadsheetml/2006/main" count="132" uniqueCount="59">
  <si>
    <t>Saúde</t>
  </si>
  <si>
    <t>Cultura, Desporto e Lazer</t>
  </si>
  <si>
    <t>Dot. Inicial</t>
  </si>
  <si>
    <t>Dot. Atual.</t>
  </si>
  <si>
    <t>Créditos</t>
  </si>
  <si>
    <t>Conting.</t>
  </si>
  <si>
    <t>Liq.</t>
  </si>
  <si>
    <t>Liq/Dot. Atual. (%)</t>
  </si>
  <si>
    <t>Assist. Social e Dir. da Cidadania</t>
  </si>
  <si>
    <t>TOTAL</t>
  </si>
  <si>
    <t>Exclusivo</t>
  </si>
  <si>
    <t>Não Exclusivo</t>
  </si>
  <si>
    <t>Serviços de Utilidade Pública</t>
  </si>
  <si>
    <t>Atividade finalística</t>
  </si>
  <si>
    <t xml:space="preserve">Projeto  </t>
  </si>
  <si>
    <t>Pessoal e encargos sociais</t>
  </si>
  <si>
    <t>Manutenção administrativa</t>
  </si>
  <si>
    <t>SUBCOM</t>
  </si>
  <si>
    <t>FDRM</t>
  </si>
  <si>
    <t>SECEC</t>
  </si>
  <si>
    <t>FUNARJ</t>
  </si>
  <si>
    <t>FTMRJ</t>
  </si>
  <si>
    <t>FEC</t>
  </si>
  <si>
    <t>FUNESBOM</t>
  </si>
  <si>
    <t>SEELJE</t>
  </si>
  <si>
    <t>SUDERJ</t>
  </si>
  <si>
    <t>FUSPRJ</t>
  </si>
  <si>
    <t>PROCON-RJ</t>
  </si>
  <si>
    <t>SEAS</t>
  </si>
  <si>
    <t>UEPSAM</t>
  </si>
  <si>
    <t>INEA</t>
  </si>
  <si>
    <t>SES</t>
  </si>
  <si>
    <t>FSERJ</t>
  </si>
  <si>
    <t>FES</t>
  </si>
  <si>
    <t>IVB</t>
  </si>
  <si>
    <t>SETRAB</t>
  </si>
  <si>
    <t>UERJ</t>
  </si>
  <si>
    <t>SEDSODH</t>
  </si>
  <si>
    <t>FLXIII</t>
  </si>
  <si>
    <t>FIA-RJ</t>
  </si>
  <si>
    <t>FUPDE</t>
  </si>
  <si>
    <t>FEAS</t>
  </si>
  <si>
    <t>SECID</t>
  </si>
  <si>
    <t>ITERJ</t>
  </si>
  <si>
    <t>SEINFRA</t>
  </si>
  <si>
    <t>CEHAB-RJ</t>
  </si>
  <si>
    <t>SECC</t>
  </si>
  <si>
    <t>FUNDEPI</t>
  </si>
  <si>
    <t>SEAVIT</t>
  </si>
  <si>
    <t>SEENVS</t>
  </si>
  <si>
    <t>R$</t>
  </si>
  <si>
    <t>%</t>
  </si>
  <si>
    <t>Comparação 2022/2021</t>
  </si>
  <si>
    <t>Orçamento do Idoso por Unidade Orçamentária</t>
  </si>
  <si>
    <t>Até dezembro/2022</t>
  </si>
  <si>
    <t>Orçamento do Idoso por tipo (Exclusivo vs. Não exclusivo)</t>
  </si>
  <si>
    <t>Orçamento do Idoso por Eixo</t>
  </si>
  <si>
    <t>Orçamento do Idoso por Grupo de Gasto</t>
  </si>
  <si>
    <t>Outras ativi. caráter obrigatório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</si>
</sst>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,###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5" borderId="13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165" fontId="5" fillId="3" borderId="7" xfId="0" applyNumberFormat="1" applyFont="1" applyFill="1" applyBorder="1"/>
    <xf numFmtId="165" fontId="5" fillId="3" borderId="8" xfId="0" applyNumberFormat="1" applyFont="1" applyFill="1" applyBorder="1"/>
    <xf numFmtId="164" fontId="5" fillId="3" borderId="9" xfId="1" applyNumberFormat="1" applyFont="1" applyFill="1" applyBorder="1" applyAlignment="1">
      <alignment horizontal="center"/>
    </xf>
    <xf numFmtId="165" fontId="5" fillId="2" borderId="7" xfId="0" applyNumberFormat="1" applyFont="1" applyFill="1" applyBorder="1"/>
    <xf numFmtId="165" fontId="5" fillId="2" borderId="8" xfId="0" applyNumberFormat="1" applyFont="1" applyFill="1" applyBorder="1"/>
    <xf numFmtId="164" fontId="5" fillId="2" borderId="9" xfId="1" applyNumberFormat="1" applyFont="1" applyFill="1" applyBorder="1" applyAlignment="1">
      <alignment horizontal="center"/>
    </xf>
    <xf numFmtId="3" fontId="5" fillId="5" borderId="22" xfId="0" applyNumberFormat="1" applyFont="1" applyFill="1" applyBorder="1"/>
    <xf numFmtId="164" fontId="5" fillId="5" borderId="23" xfId="1" applyNumberFormat="1" applyFont="1" applyFill="1" applyBorder="1"/>
    <xf numFmtId="3" fontId="5" fillId="5" borderId="23" xfId="0" applyNumberFormat="1" applyFont="1" applyFill="1" applyBorder="1"/>
    <xf numFmtId="164" fontId="5" fillId="5" borderId="24" xfId="1" applyNumberFormat="1" applyFont="1" applyFill="1" applyBorder="1"/>
    <xf numFmtId="164" fontId="5" fillId="5" borderId="8" xfId="1" applyNumberFormat="1" applyFont="1" applyFill="1" applyBorder="1"/>
    <xf numFmtId="3" fontId="5" fillId="5" borderId="8" xfId="0" applyNumberFormat="1" applyFont="1" applyFill="1" applyBorder="1"/>
    <xf numFmtId="164" fontId="5" fillId="5" borderId="9" xfId="1" applyNumberFormat="1" applyFont="1" applyFill="1" applyBorder="1"/>
    <xf numFmtId="0" fontId="5" fillId="2" borderId="9" xfId="0" applyFont="1" applyFill="1" applyBorder="1" applyAlignment="1">
      <alignment horizontal="center"/>
    </xf>
    <xf numFmtId="165" fontId="5" fillId="3" borderId="10" xfId="0" applyNumberFormat="1" applyFont="1" applyFill="1" applyBorder="1"/>
    <xf numFmtId="165" fontId="5" fillId="3" borderId="11" xfId="0" applyNumberFormat="1" applyFont="1" applyFill="1" applyBorder="1"/>
    <xf numFmtId="164" fontId="5" fillId="3" borderId="12" xfId="1" applyNumberFormat="1" applyFont="1" applyFill="1" applyBorder="1" applyAlignment="1">
      <alignment horizontal="center"/>
    </xf>
    <xf numFmtId="165" fontId="5" fillId="2" borderId="10" xfId="0" applyNumberFormat="1" applyFont="1" applyFill="1" applyBorder="1"/>
    <xf numFmtId="165" fontId="5" fillId="2" borderId="11" xfId="0" applyNumberFormat="1" applyFont="1" applyFill="1" applyBorder="1"/>
    <xf numFmtId="164" fontId="5" fillId="2" borderId="12" xfId="1" applyNumberFormat="1" applyFont="1" applyFill="1" applyBorder="1" applyAlignment="1">
      <alignment horizontal="center"/>
    </xf>
    <xf numFmtId="3" fontId="5" fillId="5" borderId="13" xfId="0" applyNumberFormat="1" applyFont="1" applyFill="1" applyBorder="1"/>
    <xf numFmtId="164" fontId="5" fillId="5" borderId="14" xfId="1" applyNumberFormat="1" applyFont="1" applyFill="1" applyBorder="1"/>
    <xf numFmtId="3" fontId="5" fillId="5" borderId="14" xfId="0" applyNumberFormat="1" applyFont="1" applyFill="1" applyBorder="1"/>
    <xf numFmtId="164" fontId="5" fillId="5" borderId="15" xfId="1" applyNumberFormat="1" applyFont="1" applyFill="1" applyBorder="1"/>
    <xf numFmtId="165" fontId="5" fillId="3" borderId="13" xfId="0" applyNumberFormat="1" applyFont="1" applyFill="1" applyBorder="1"/>
    <xf numFmtId="165" fontId="5" fillId="3" borderId="14" xfId="0" applyNumberFormat="1" applyFont="1" applyFill="1" applyBorder="1"/>
    <xf numFmtId="164" fontId="5" fillId="3" borderId="15" xfId="1" applyNumberFormat="1" applyFont="1" applyFill="1" applyBorder="1" applyAlignment="1">
      <alignment horizontal="center"/>
    </xf>
    <xf numFmtId="165" fontId="5" fillId="2" borderId="13" xfId="0" applyNumberFormat="1" applyFont="1" applyFill="1" applyBorder="1"/>
    <xf numFmtId="165" fontId="5" fillId="2" borderId="14" xfId="0" applyNumberFormat="1" applyFont="1" applyFill="1" applyBorder="1"/>
    <xf numFmtId="164" fontId="5" fillId="2" borderId="15" xfId="1" applyNumberFormat="1" applyFont="1" applyFill="1" applyBorder="1" applyAlignment="1">
      <alignment horizontal="center"/>
    </xf>
    <xf numFmtId="0" fontId="0" fillId="6" borderId="0" xfId="0" applyFill="1"/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right"/>
    </xf>
    <xf numFmtId="164" fontId="5" fillId="5" borderId="2" xfId="1" applyNumberFormat="1" applyFont="1" applyFill="1" applyBorder="1"/>
    <xf numFmtId="164" fontId="5" fillId="5" borderId="3" xfId="1" applyNumberFormat="1" applyFont="1" applyFill="1" applyBorder="1"/>
    <xf numFmtId="164" fontId="5" fillId="5" borderId="11" xfId="1" applyNumberFormat="1" applyFont="1" applyFill="1" applyBorder="1"/>
    <xf numFmtId="164" fontId="5" fillId="5" borderId="12" xfId="1" applyNumberFormat="1" applyFont="1" applyFill="1" applyBorder="1"/>
    <xf numFmtId="164" fontId="5" fillId="5" borderId="5" xfId="1" applyNumberFormat="1" applyFont="1" applyFill="1" applyBorder="1"/>
    <xf numFmtId="164" fontId="5" fillId="5" borderId="6" xfId="1" applyNumberFormat="1" applyFont="1" applyFill="1" applyBorder="1"/>
    <xf numFmtId="164" fontId="5" fillId="3" borderId="23" xfId="1" applyNumberFormat="1" applyFont="1" applyFill="1" applyBorder="1" applyAlignment="1">
      <alignment horizontal="center"/>
    </xf>
    <xf numFmtId="164" fontId="5" fillId="2" borderId="23" xfId="1" applyNumberFormat="1" applyFont="1" applyFill="1" applyBorder="1" applyAlignment="1">
      <alignment horizontal="center"/>
    </xf>
    <xf numFmtId="164" fontId="5" fillId="5" borderId="23" xfId="1" applyNumberFormat="1" applyFont="1" applyFill="1" applyBorder="1" applyAlignment="1">
      <alignment horizontal="center"/>
    </xf>
    <xf numFmtId="164" fontId="5" fillId="5" borderId="24" xfId="1" applyNumberFormat="1" applyFont="1" applyFill="1" applyBorder="1" applyAlignment="1">
      <alignment horizontal="center"/>
    </xf>
    <xf numFmtId="164" fontId="5" fillId="3" borderId="8" xfId="1" applyNumberFormat="1" applyFont="1" applyFill="1" applyBorder="1" applyAlignment="1">
      <alignment horizontal="center"/>
    </xf>
    <xf numFmtId="164" fontId="5" fillId="2" borderId="8" xfId="1" applyNumberFormat="1" applyFont="1" applyFill="1" applyBorder="1" applyAlignment="1">
      <alignment horizontal="center"/>
    </xf>
    <xf numFmtId="164" fontId="5" fillId="5" borderId="8" xfId="1" applyNumberFormat="1" applyFont="1" applyFill="1" applyBorder="1" applyAlignment="1">
      <alignment horizontal="center"/>
    </xf>
    <xf numFmtId="164" fontId="5" fillId="5" borderId="9" xfId="1" applyNumberFormat="1" applyFont="1" applyFill="1" applyBorder="1" applyAlignment="1">
      <alignment horizontal="center"/>
    </xf>
    <xf numFmtId="164" fontId="5" fillId="3" borderId="11" xfId="1" applyNumberFormat="1" applyFont="1" applyFill="1" applyBorder="1" applyAlignment="1">
      <alignment horizontal="center"/>
    </xf>
    <xf numFmtId="164" fontId="5" fillId="5" borderId="14" xfId="1" applyNumberFormat="1" applyFont="1" applyFill="1" applyBorder="1" applyAlignment="1">
      <alignment horizontal="center"/>
    </xf>
    <xf numFmtId="164" fontId="5" fillId="5" borderId="15" xfId="1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right" vertical="center"/>
    </xf>
    <xf numFmtId="164" fontId="5" fillId="3" borderId="14" xfId="1" applyNumberFormat="1" applyFont="1" applyFill="1" applyBorder="1" applyAlignment="1">
      <alignment horizontal="center"/>
    </xf>
    <xf numFmtId="165" fontId="5" fillId="3" borderId="33" xfId="0" applyNumberFormat="1" applyFont="1" applyFill="1" applyBorder="1"/>
    <xf numFmtId="165" fontId="5" fillId="3" borderId="23" xfId="0" applyNumberFormat="1" applyFont="1" applyFill="1" applyBorder="1"/>
    <xf numFmtId="165" fontId="5" fillId="3" borderId="30" xfId="0" applyNumberFormat="1" applyFont="1" applyFill="1" applyBorder="1"/>
    <xf numFmtId="165" fontId="5" fillId="3" borderId="31" xfId="0" applyNumberFormat="1" applyFont="1" applyFill="1" applyBorder="1"/>
    <xf numFmtId="165" fontId="5" fillId="3" borderId="32" xfId="0" applyNumberFormat="1" applyFont="1" applyFill="1" applyBorder="1"/>
    <xf numFmtId="165" fontId="5" fillId="2" borderId="23" xfId="0" applyNumberFormat="1" applyFont="1" applyFill="1" applyBorder="1"/>
    <xf numFmtId="3" fontId="5" fillId="5" borderId="7" xfId="0" applyNumberFormat="1" applyFont="1" applyFill="1" applyBorder="1"/>
    <xf numFmtId="3" fontId="5" fillId="5" borderId="2" xfId="0" applyNumberFormat="1" applyFont="1" applyFill="1" applyBorder="1"/>
    <xf numFmtId="3" fontId="5" fillId="5" borderId="5" xfId="0" applyNumberFormat="1" applyFont="1" applyFill="1" applyBorder="1"/>
    <xf numFmtId="3" fontId="5" fillId="5" borderId="1" xfId="0" applyNumberFormat="1" applyFont="1" applyFill="1" applyBorder="1"/>
    <xf numFmtId="3" fontId="5" fillId="5" borderId="4" xfId="0" applyNumberFormat="1" applyFont="1" applyFill="1" applyBorder="1"/>
    <xf numFmtId="165" fontId="5" fillId="2" borderId="30" xfId="0" applyNumberFormat="1" applyFont="1" applyFill="1" applyBorder="1"/>
    <xf numFmtId="165" fontId="5" fillId="2" borderId="31" xfId="0" applyNumberFormat="1" applyFont="1" applyFill="1" applyBorder="1"/>
    <xf numFmtId="165" fontId="5" fillId="2" borderId="32" xfId="0" applyNumberFormat="1" applyFont="1" applyFill="1" applyBorder="1"/>
    <xf numFmtId="3" fontId="5" fillId="5" borderId="10" xfId="0" applyNumberFormat="1" applyFont="1" applyFill="1" applyBorder="1"/>
    <xf numFmtId="3" fontId="5" fillId="5" borderId="11" xfId="0" applyNumberFormat="1" applyFont="1" applyFill="1" applyBorder="1"/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right" vertical="center"/>
    </xf>
    <xf numFmtId="0" fontId="0" fillId="6" borderId="0" xfId="0" applyFill="1" applyAlignment="1">
      <alignment horizontal="right" vertical="center"/>
    </xf>
    <xf numFmtId="0" fontId="4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4" fillId="6" borderId="0" xfId="0" applyFont="1" applyFill="1" applyAlignment="1">
      <alignment horizontal="right"/>
    </xf>
    <xf numFmtId="0" fontId="0" fillId="6" borderId="0" xfId="0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left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D6A86-9986-4F8A-ABD4-AABA4BDA188F}">
  <dimension ref="A1:Q71"/>
  <sheetViews>
    <sheetView tabSelected="1" workbookViewId="0">
      <selection activeCell="A3" sqref="A3:A5"/>
    </sheetView>
  </sheetViews>
  <sheetFormatPr defaultRowHeight="15" x14ac:dyDescent="0.25"/>
  <cols>
    <col min="1" max="1" width="25.28515625" customWidth="1"/>
    <col min="2" max="2" width="14.85546875" customWidth="1"/>
    <col min="3" max="3" width="14.42578125" customWidth="1"/>
    <col min="4" max="4" width="13.85546875" customWidth="1"/>
    <col min="5" max="5" width="13.28515625" customWidth="1"/>
    <col min="6" max="6" width="16.5703125" customWidth="1"/>
    <col min="7" max="7" width="10.7109375" customWidth="1"/>
    <col min="8" max="8" width="14.85546875" customWidth="1"/>
    <col min="9" max="9" width="14.42578125" customWidth="1"/>
    <col min="10" max="11" width="14.5703125" customWidth="1"/>
    <col min="12" max="12" width="15.140625" customWidth="1"/>
    <col min="13" max="13" width="12.28515625" customWidth="1"/>
    <col min="14" max="14" width="14.42578125" customWidth="1"/>
    <col min="16" max="16" width="15.28515625" customWidth="1"/>
    <col min="17" max="17" width="11.5703125" customWidth="1"/>
  </cols>
  <sheetData>
    <row r="1" spans="1:17" ht="15.75" x14ac:dyDescent="0.25">
      <c r="A1" s="89" t="s">
        <v>53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 t="s">
        <v>54</v>
      </c>
      <c r="O1" s="91"/>
      <c r="P1" s="91"/>
      <c r="Q1" s="91"/>
    </row>
    <row r="2" spans="1:17" ht="15.75" thickBo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.75" thickBot="1" x14ac:dyDescent="0.3">
      <c r="A3" s="102"/>
      <c r="B3" s="105">
        <v>2021</v>
      </c>
      <c r="C3" s="106"/>
      <c r="D3" s="106"/>
      <c r="E3" s="106"/>
      <c r="F3" s="106"/>
      <c r="G3" s="107"/>
      <c r="H3" s="108">
        <v>2022</v>
      </c>
      <c r="I3" s="109"/>
      <c r="J3" s="109"/>
      <c r="K3" s="109"/>
      <c r="L3" s="109"/>
      <c r="M3" s="110"/>
      <c r="N3" s="111" t="s">
        <v>52</v>
      </c>
      <c r="O3" s="112"/>
      <c r="P3" s="112"/>
      <c r="Q3" s="113"/>
    </row>
    <row r="4" spans="1:17" ht="15.75" thickBot="1" x14ac:dyDescent="0.3">
      <c r="A4" s="103"/>
      <c r="B4" s="81" t="s">
        <v>2</v>
      </c>
      <c r="C4" s="83" t="s">
        <v>3</v>
      </c>
      <c r="D4" s="83" t="s">
        <v>4</v>
      </c>
      <c r="E4" s="83" t="s">
        <v>5</v>
      </c>
      <c r="F4" s="83" t="s">
        <v>6</v>
      </c>
      <c r="G4" s="79" t="s">
        <v>7</v>
      </c>
      <c r="H4" s="96" t="s">
        <v>2</v>
      </c>
      <c r="I4" s="98" t="s">
        <v>3</v>
      </c>
      <c r="J4" s="98" t="s">
        <v>4</v>
      </c>
      <c r="K4" s="98" t="s">
        <v>5</v>
      </c>
      <c r="L4" s="98" t="s">
        <v>6</v>
      </c>
      <c r="M4" s="100" t="s">
        <v>7</v>
      </c>
      <c r="N4" s="85" t="s">
        <v>2</v>
      </c>
      <c r="O4" s="86"/>
      <c r="P4" s="87" t="s">
        <v>3</v>
      </c>
      <c r="Q4" s="88"/>
    </row>
    <row r="5" spans="1:17" ht="15.75" thickBot="1" x14ac:dyDescent="0.3">
      <c r="A5" s="104"/>
      <c r="B5" s="82"/>
      <c r="C5" s="84"/>
      <c r="D5" s="84"/>
      <c r="E5" s="84"/>
      <c r="F5" s="84"/>
      <c r="G5" s="80"/>
      <c r="H5" s="97"/>
      <c r="I5" s="99"/>
      <c r="J5" s="99"/>
      <c r="K5" s="99"/>
      <c r="L5" s="99"/>
      <c r="M5" s="101"/>
      <c r="N5" s="1" t="s">
        <v>50</v>
      </c>
      <c r="O5" s="34" t="s">
        <v>51</v>
      </c>
      <c r="P5" s="34" t="s">
        <v>50</v>
      </c>
      <c r="Q5" s="35" t="s">
        <v>51</v>
      </c>
    </row>
    <row r="6" spans="1:17" x14ac:dyDescent="0.25">
      <c r="A6" s="36" t="s">
        <v>45</v>
      </c>
      <c r="B6" s="3">
        <v>7142901.3348000012</v>
      </c>
      <c r="C6" s="4">
        <v>7045496.3348000012</v>
      </c>
      <c r="D6" s="4">
        <v>-97405</v>
      </c>
      <c r="E6" s="4">
        <v>0</v>
      </c>
      <c r="F6" s="4">
        <v>4955898.7973880004</v>
      </c>
      <c r="G6" s="5">
        <f>F6/C6</f>
        <v>0.70341372160101789</v>
      </c>
      <c r="H6" s="6">
        <v>49787771.874400005</v>
      </c>
      <c r="I6" s="7">
        <v>106509854.717897</v>
      </c>
      <c r="J6" s="7">
        <v>56722082.843497001</v>
      </c>
      <c r="K6" s="7">
        <v>25774040.481321</v>
      </c>
      <c r="L6" s="7">
        <v>79578490.540619999</v>
      </c>
      <c r="M6" s="8">
        <f>L6/I6</f>
        <v>0.74714673821865907</v>
      </c>
      <c r="N6" s="9">
        <f>H6-B6</f>
        <v>42644870.5396</v>
      </c>
      <c r="O6" s="10">
        <f>(H6-B6)/B6</f>
        <v>5.9702449384027565</v>
      </c>
      <c r="P6" s="11">
        <f>I6-C6</f>
        <v>99464358.383096993</v>
      </c>
      <c r="Q6" s="12">
        <f>(I6-C6)/C6</f>
        <v>14.117438098975388</v>
      </c>
    </row>
    <row r="7" spans="1:17" x14ac:dyDescent="0.25">
      <c r="A7" s="36" t="s">
        <v>18</v>
      </c>
      <c r="B7" s="3">
        <v>0</v>
      </c>
      <c r="C7" s="4">
        <v>885.5</v>
      </c>
      <c r="D7" s="4">
        <v>885.5</v>
      </c>
      <c r="E7" s="4">
        <v>885.5</v>
      </c>
      <c r="F7" s="4">
        <v>0</v>
      </c>
      <c r="G7" s="5">
        <f t="shared" ref="G7:G39" si="0">F7/C7</f>
        <v>0</v>
      </c>
      <c r="H7" s="6">
        <v>1145970</v>
      </c>
      <c r="I7" s="7">
        <v>1145970</v>
      </c>
      <c r="J7" s="7">
        <v>0</v>
      </c>
      <c r="K7" s="7">
        <v>18190</v>
      </c>
      <c r="L7" s="7">
        <v>0</v>
      </c>
      <c r="M7" s="8">
        <f t="shared" ref="M7:M38" si="1">L7/I7</f>
        <v>0</v>
      </c>
      <c r="N7" s="9">
        <f t="shared" ref="N7:N38" si="2">H7-B7</f>
        <v>1145970</v>
      </c>
      <c r="O7" s="13" t="e">
        <f>(H7-B7)/B7</f>
        <v>#DIV/0!</v>
      </c>
      <c r="P7" s="14">
        <f t="shared" ref="P7:P38" si="3">I7-C7</f>
        <v>1145084.5</v>
      </c>
      <c r="Q7" s="15">
        <f t="shared" ref="Q7:Q38" si="4">(I7-C7)/C7</f>
        <v>1293.1501976284585</v>
      </c>
    </row>
    <row r="8" spans="1:17" x14ac:dyDescent="0.25">
      <c r="A8" s="36" t="s">
        <v>41</v>
      </c>
      <c r="B8" s="3">
        <v>10212967.734200001</v>
      </c>
      <c r="C8" s="4">
        <v>15627719.214491999</v>
      </c>
      <c r="D8" s="4">
        <v>5414751.480291998</v>
      </c>
      <c r="E8" s="4">
        <v>2248955.059043</v>
      </c>
      <c r="F8" s="4">
        <v>10266578.776762001</v>
      </c>
      <c r="G8" s="5">
        <f t="shared" si="0"/>
        <v>0.65694671345525135</v>
      </c>
      <c r="H8" s="6">
        <v>5120470.6299000001</v>
      </c>
      <c r="I8" s="7">
        <v>24755651.426922999</v>
      </c>
      <c r="J8" s="7">
        <v>19635180.797022998</v>
      </c>
      <c r="K8" s="7">
        <v>4652281.2794580003</v>
      </c>
      <c r="L8" s="7">
        <v>15836476.327085</v>
      </c>
      <c r="M8" s="8">
        <f t="shared" si="1"/>
        <v>0.63971155733199758</v>
      </c>
      <c r="N8" s="9">
        <f t="shared" si="2"/>
        <v>-5092497.1043000007</v>
      </c>
      <c r="O8" s="13">
        <f t="shared" ref="O8:O37" si="5">(H8-B8)/B8</f>
        <v>-0.49863048986699893</v>
      </c>
      <c r="P8" s="14">
        <f t="shared" si="3"/>
        <v>9127932.2124310005</v>
      </c>
      <c r="Q8" s="15">
        <f t="shared" si="4"/>
        <v>0.58408601326586584</v>
      </c>
    </row>
    <row r="9" spans="1:17" x14ac:dyDescent="0.25">
      <c r="A9" s="36" t="s">
        <v>22</v>
      </c>
      <c r="B9" s="3">
        <v>3402091</v>
      </c>
      <c r="C9" s="4">
        <v>11913678.205275001</v>
      </c>
      <c r="D9" s="4">
        <v>8511587.205275001</v>
      </c>
      <c r="E9" s="4">
        <v>452101.26430700003</v>
      </c>
      <c r="F9" s="4">
        <v>11444125.257257001</v>
      </c>
      <c r="G9" s="5">
        <f t="shared" si="0"/>
        <v>0.96058707143776167</v>
      </c>
      <c r="H9" s="6">
        <v>3399702.8144999999</v>
      </c>
      <c r="I9" s="7">
        <v>5292024.4780440005</v>
      </c>
      <c r="J9" s="7">
        <v>1892321.6635439999</v>
      </c>
      <c r="K9" s="7">
        <v>552218.75029999996</v>
      </c>
      <c r="L9" s="7">
        <v>3015978.5962709999</v>
      </c>
      <c r="M9" s="8">
        <f t="shared" si="1"/>
        <v>0.56991017497820495</v>
      </c>
      <c r="N9" s="9">
        <f t="shared" si="2"/>
        <v>-2388.1855000001378</v>
      </c>
      <c r="O9" s="13">
        <f t="shared" si="5"/>
        <v>-7.0197578489233177E-4</v>
      </c>
      <c r="P9" s="14">
        <f t="shared" si="3"/>
        <v>-6621653.7272310006</v>
      </c>
      <c r="Q9" s="15">
        <f t="shared" si="4"/>
        <v>-0.55580263400929708</v>
      </c>
    </row>
    <row r="10" spans="1:17" x14ac:dyDescent="0.25">
      <c r="A10" s="36" t="s">
        <v>33</v>
      </c>
      <c r="B10" s="3">
        <v>930339864.87749982</v>
      </c>
      <c r="C10" s="4">
        <v>1399255768.0528355</v>
      </c>
      <c r="D10" s="4">
        <v>468915903.17533565</v>
      </c>
      <c r="E10" s="4">
        <v>21232687.268022999</v>
      </c>
      <c r="F10" s="4">
        <v>1308586735.5762742</v>
      </c>
      <c r="G10" s="5">
        <f t="shared" si="0"/>
        <v>0.93520195910806658</v>
      </c>
      <c r="H10" s="6">
        <v>1137201686.5792</v>
      </c>
      <c r="I10" s="7">
        <v>1461187569.5689099</v>
      </c>
      <c r="J10" s="7">
        <v>323985882.98971403</v>
      </c>
      <c r="K10" s="7">
        <v>84048623.770324007</v>
      </c>
      <c r="L10" s="7">
        <v>1329328191.24</v>
      </c>
      <c r="M10" s="8">
        <f t="shared" si="1"/>
        <v>0.90975875987789034</v>
      </c>
      <c r="N10" s="9">
        <f t="shared" si="2"/>
        <v>206861821.70170021</v>
      </c>
      <c r="O10" s="13">
        <f t="shared" si="5"/>
        <v>0.22235080910881769</v>
      </c>
      <c r="P10" s="14">
        <f t="shared" si="3"/>
        <v>61931801.516074419</v>
      </c>
      <c r="Q10" s="15">
        <f t="shared" si="4"/>
        <v>4.426052972592491E-2</v>
      </c>
    </row>
    <row r="11" spans="1:17" x14ac:dyDescent="0.25">
      <c r="A11" s="36" t="s">
        <v>39</v>
      </c>
      <c r="B11" s="3">
        <v>3118365.9969000001</v>
      </c>
      <c r="C11" s="4">
        <v>3257840.7105089999</v>
      </c>
      <c r="D11" s="4">
        <v>139474.71360899974</v>
      </c>
      <c r="E11" s="4">
        <v>942625.16879299993</v>
      </c>
      <c r="F11" s="4">
        <v>2208970.418116</v>
      </c>
      <c r="G11" s="5">
        <f t="shared" si="0"/>
        <v>0.67804739838580808</v>
      </c>
      <c r="H11" s="6"/>
      <c r="I11" s="7"/>
      <c r="J11" s="7"/>
      <c r="K11" s="7"/>
      <c r="L11" s="7"/>
      <c r="M11" s="16"/>
      <c r="N11" s="9">
        <f t="shared" si="2"/>
        <v>-3118365.9969000001</v>
      </c>
      <c r="O11" s="13">
        <f t="shared" si="5"/>
        <v>-1</v>
      </c>
      <c r="P11" s="14">
        <f t="shared" si="3"/>
        <v>-3257840.7105089999</v>
      </c>
      <c r="Q11" s="15">
        <f t="shared" si="4"/>
        <v>-1</v>
      </c>
    </row>
    <row r="12" spans="1:17" x14ac:dyDescent="0.25">
      <c r="A12" s="36" t="s">
        <v>38</v>
      </c>
      <c r="B12" s="3">
        <v>11056181.744300002</v>
      </c>
      <c r="C12" s="4">
        <v>10759944.427848</v>
      </c>
      <c r="D12" s="4">
        <v>-296237.31645200215</v>
      </c>
      <c r="E12" s="4">
        <v>2643249.0220289999</v>
      </c>
      <c r="F12" s="4">
        <v>8032440.7130659996</v>
      </c>
      <c r="G12" s="5">
        <f t="shared" si="0"/>
        <v>0.74651321546578808</v>
      </c>
      <c r="H12" s="6">
        <v>18477573.713599999</v>
      </c>
      <c r="I12" s="7">
        <v>12572159.094148001</v>
      </c>
      <c r="J12" s="7">
        <v>-5905414.6194519997</v>
      </c>
      <c r="K12" s="7">
        <v>3352267.5382269998</v>
      </c>
      <c r="L12" s="7">
        <v>8747916.1752589997</v>
      </c>
      <c r="M12" s="8">
        <f t="shared" si="1"/>
        <v>0.6958165347534393</v>
      </c>
      <c r="N12" s="9">
        <f t="shared" si="2"/>
        <v>7421391.9692999963</v>
      </c>
      <c r="O12" s="13">
        <f t="shared" si="5"/>
        <v>0.67124366629791377</v>
      </c>
      <c r="P12" s="14">
        <f t="shared" si="3"/>
        <v>1812214.6663000006</v>
      </c>
      <c r="Q12" s="15">
        <f t="shared" si="4"/>
        <v>0.16842230723885304</v>
      </c>
    </row>
    <row r="13" spans="1:17" x14ac:dyDescent="0.25">
      <c r="A13" s="36" t="s">
        <v>32</v>
      </c>
      <c r="B13" s="3">
        <v>123245198.76899999</v>
      </c>
      <c r="C13" s="4">
        <v>124050872.85668001</v>
      </c>
      <c r="D13" s="4">
        <v>805674.08768001199</v>
      </c>
      <c r="E13" s="4">
        <v>1295697.4261</v>
      </c>
      <c r="F13" s="4">
        <v>114941156.47583802</v>
      </c>
      <c r="G13" s="5">
        <f t="shared" si="0"/>
        <v>0.92656467325815006</v>
      </c>
      <c r="H13" s="6">
        <v>266655020.05840003</v>
      </c>
      <c r="I13" s="7">
        <v>332547625.42447299</v>
      </c>
      <c r="J13" s="7">
        <v>65892605.366072997</v>
      </c>
      <c r="K13" s="7">
        <v>1396383.7264</v>
      </c>
      <c r="L13" s="7">
        <v>313751859.81983602</v>
      </c>
      <c r="M13" s="8">
        <f t="shared" si="1"/>
        <v>0.94347947732104376</v>
      </c>
      <c r="N13" s="9">
        <f t="shared" si="2"/>
        <v>143409821.28940004</v>
      </c>
      <c r="O13" s="13">
        <f t="shared" si="5"/>
        <v>1.1636138585665705</v>
      </c>
      <c r="P13" s="14">
        <f t="shared" si="3"/>
        <v>208496752.56779298</v>
      </c>
      <c r="Q13" s="15">
        <f t="shared" si="4"/>
        <v>1.6807358768742888</v>
      </c>
    </row>
    <row r="14" spans="1:17" x14ac:dyDescent="0.25">
      <c r="A14" s="36" t="s">
        <v>21</v>
      </c>
      <c r="B14" s="3">
        <v>1702438.2143999999</v>
      </c>
      <c r="C14" s="4">
        <v>1781247.7144000002</v>
      </c>
      <c r="D14" s="4">
        <v>78809.500000000233</v>
      </c>
      <c r="E14" s="4">
        <v>1214527.7143999999</v>
      </c>
      <c r="F14" s="4">
        <v>566720</v>
      </c>
      <c r="G14" s="5">
        <f t="shared" si="0"/>
        <v>0.31815900473500136</v>
      </c>
      <c r="H14" s="6">
        <v>1398905.4061</v>
      </c>
      <c r="I14" s="7">
        <v>1783614.4181959999</v>
      </c>
      <c r="J14" s="7">
        <v>384709.01209600002</v>
      </c>
      <c r="K14" s="7">
        <v>1287918.6790829999</v>
      </c>
      <c r="L14" s="7">
        <v>247332.293106</v>
      </c>
      <c r="M14" s="8">
        <f t="shared" si="1"/>
        <v>0.13866914877048322</v>
      </c>
      <c r="N14" s="9">
        <f t="shared" si="2"/>
        <v>-303532.80829999992</v>
      </c>
      <c r="O14" s="13">
        <f t="shared" si="5"/>
        <v>-0.17829299514812391</v>
      </c>
      <c r="P14" s="14">
        <f t="shared" si="3"/>
        <v>2366.7037959997542</v>
      </c>
      <c r="Q14" s="15">
        <f t="shared" si="4"/>
        <v>1.3286775201825089E-3</v>
      </c>
    </row>
    <row r="15" spans="1:17" x14ac:dyDescent="0.25">
      <c r="A15" s="36" t="s">
        <v>20</v>
      </c>
      <c r="B15" s="3">
        <v>4768683.1500000004</v>
      </c>
      <c r="C15" s="4">
        <v>4901841.3317720005</v>
      </c>
      <c r="D15" s="4">
        <v>133158.18177200016</v>
      </c>
      <c r="E15" s="4">
        <v>2377418.0169740003</v>
      </c>
      <c r="F15" s="4">
        <v>2522414.2622910002</v>
      </c>
      <c r="G15" s="5">
        <f t="shared" si="0"/>
        <v>0.51458504907974145</v>
      </c>
      <c r="H15" s="6">
        <v>2521061.9676000001</v>
      </c>
      <c r="I15" s="7">
        <v>10631351.541768</v>
      </c>
      <c r="J15" s="7">
        <v>8110289.5741680004</v>
      </c>
      <c r="K15" s="7">
        <v>4163355.3162830002</v>
      </c>
      <c r="L15" s="7">
        <v>5530060.2386830002</v>
      </c>
      <c r="M15" s="8">
        <f t="shared" si="1"/>
        <v>0.52016530701263486</v>
      </c>
      <c r="N15" s="9">
        <f t="shared" si="2"/>
        <v>-2247621.1824000003</v>
      </c>
      <c r="O15" s="13">
        <f t="shared" si="5"/>
        <v>-0.47132952886584634</v>
      </c>
      <c r="P15" s="14">
        <f t="shared" si="3"/>
        <v>5729510.209995999</v>
      </c>
      <c r="Q15" s="15">
        <f t="shared" si="4"/>
        <v>1.1688485657133252</v>
      </c>
    </row>
    <row r="16" spans="1:17" x14ac:dyDescent="0.25">
      <c r="A16" s="36" t="s">
        <v>47</v>
      </c>
      <c r="B16" s="3"/>
      <c r="C16" s="4"/>
      <c r="D16" s="4"/>
      <c r="E16" s="4"/>
      <c r="F16" s="4"/>
      <c r="G16" s="5"/>
      <c r="H16" s="6">
        <v>405000</v>
      </c>
      <c r="I16" s="7">
        <v>916721</v>
      </c>
      <c r="J16" s="7">
        <v>511721</v>
      </c>
      <c r="K16" s="7">
        <v>405000</v>
      </c>
      <c r="L16" s="7">
        <v>0</v>
      </c>
      <c r="M16" s="8">
        <f t="shared" si="1"/>
        <v>0</v>
      </c>
      <c r="N16" s="9">
        <f t="shared" si="2"/>
        <v>405000</v>
      </c>
      <c r="O16" s="13"/>
      <c r="P16" s="14">
        <f t="shared" si="3"/>
        <v>916721</v>
      </c>
      <c r="Q16" s="15"/>
    </row>
    <row r="17" spans="1:17" x14ac:dyDescent="0.25">
      <c r="A17" s="36" t="s">
        <v>23</v>
      </c>
      <c r="B17" s="3">
        <v>12374081.311900001</v>
      </c>
      <c r="C17" s="4">
        <v>12374081.311900001</v>
      </c>
      <c r="D17" s="4">
        <v>0</v>
      </c>
      <c r="E17" s="4">
        <v>218178.34677100001</v>
      </c>
      <c r="F17" s="4">
        <v>7338164.8046630006</v>
      </c>
      <c r="G17" s="5">
        <f t="shared" si="0"/>
        <v>0.59302703931692924</v>
      </c>
      <c r="H17" s="6">
        <v>12149386.2192</v>
      </c>
      <c r="I17" s="7">
        <v>11197382.821273999</v>
      </c>
      <c r="J17" s="7">
        <v>-952003.39792600099</v>
      </c>
      <c r="K17" s="7">
        <v>81855</v>
      </c>
      <c r="L17" s="7">
        <v>8438029.5289919991</v>
      </c>
      <c r="M17" s="8">
        <f t="shared" si="1"/>
        <v>0.7535715857602473</v>
      </c>
      <c r="N17" s="9">
        <f t="shared" si="2"/>
        <v>-224695.09270000085</v>
      </c>
      <c r="O17" s="13">
        <f t="shared" si="5"/>
        <v>-1.8158527250335291E-2</v>
      </c>
      <c r="P17" s="14">
        <f t="shared" si="3"/>
        <v>-1176698.4906260017</v>
      </c>
      <c r="Q17" s="15">
        <f t="shared" si="4"/>
        <v>-9.5093806236296943E-2</v>
      </c>
    </row>
    <row r="18" spans="1:17" x14ac:dyDescent="0.25">
      <c r="A18" s="36" t="s">
        <v>40</v>
      </c>
      <c r="B18" s="3">
        <v>9740.5</v>
      </c>
      <c r="C18" s="4">
        <v>9740.5</v>
      </c>
      <c r="D18" s="4">
        <v>0</v>
      </c>
      <c r="E18" s="4">
        <v>9740.5</v>
      </c>
      <c r="F18" s="4">
        <v>0</v>
      </c>
      <c r="G18" s="5">
        <f t="shared" si="0"/>
        <v>0</v>
      </c>
      <c r="H18" s="6">
        <v>10004.5</v>
      </c>
      <c r="I18" s="7">
        <v>10004.5</v>
      </c>
      <c r="J18" s="7">
        <v>0</v>
      </c>
      <c r="K18" s="7">
        <v>9095</v>
      </c>
      <c r="L18" s="7">
        <v>0</v>
      </c>
      <c r="M18" s="8">
        <f t="shared" si="1"/>
        <v>0</v>
      </c>
      <c r="N18" s="9">
        <f t="shared" si="2"/>
        <v>264</v>
      </c>
      <c r="O18" s="13">
        <f t="shared" si="5"/>
        <v>2.710333145115754E-2</v>
      </c>
      <c r="P18" s="14">
        <f t="shared" si="3"/>
        <v>264</v>
      </c>
      <c r="Q18" s="15">
        <f t="shared" si="4"/>
        <v>2.710333145115754E-2</v>
      </c>
    </row>
    <row r="19" spans="1:17" x14ac:dyDescent="0.25">
      <c r="A19" s="36" t="s">
        <v>26</v>
      </c>
      <c r="B19" s="3">
        <v>1771</v>
      </c>
      <c r="C19" s="4">
        <v>1771</v>
      </c>
      <c r="D19" s="4">
        <v>0</v>
      </c>
      <c r="E19" s="4">
        <v>1771</v>
      </c>
      <c r="F19" s="4">
        <v>0</v>
      </c>
      <c r="G19" s="5">
        <f t="shared" si="0"/>
        <v>0</v>
      </c>
      <c r="H19" s="6">
        <v>1530870.7638000001</v>
      </c>
      <c r="I19" s="7">
        <v>1530870.7638000001</v>
      </c>
      <c r="J19" s="7">
        <v>0</v>
      </c>
      <c r="K19" s="7">
        <v>736695</v>
      </c>
      <c r="L19" s="7">
        <v>0</v>
      </c>
      <c r="M19" s="8">
        <f t="shared" si="1"/>
        <v>0</v>
      </c>
      <c r="N19" s="9">
        <f t="shared" si="2"/>
        <v>1529099.7638000001</v>
      </c>
      <c r="O19" s="13">
        <f t="shared" si="5"/>
        <v>863.41036916996052</v>
      </c>
      <c r="P19" s="14">
        <f t="shared" si="3"/>
        <v>1529099.7638000001</v>
      </c>
      <c r="Q19" s="15">
        <f t="shared" si="4"/>
        <v>863.41036916996052</v>
      </c>
    </row>
    <row r="20" spans="1:17" x14ac:dyDescent="0.25">
      <c r="A20" s="36" t="s">
        <v>30</v>
      </c>
      <c r="B20" s="3">
        <v>19850810.656600002</v>
      </c>
      <c r="C20" s="4">
        <v>24215840.308737002</v>
      </c>
      <c r="D20" s="4">
        <v>4365029.6521370001</v>
      </c>
      <c r="E20" s="4">
        <v>369810.65659999999</v>
      </c>
      <c r="F20" s="4">
        <v>2434964.9848370003</v>
      </c>
      <c r="G20" s="5">
        <f t="shared" si="0"/>
        <v>0.10055257029253171</v>
      </c>
      <c r="H20" s="6">
        <v>28126468.126700003</v>
      </c>
      <c r="I20" s="7">
        <v>5207068.1266999999</v>
      </c>
      <c r="J20" s="7">
        <v>-22919400</v>
      </c>
      <c r="K20" s="7">
        <v>61846</v>
      </c>
      <c r="L20" s="7">
        <v>2583132.6068239999</v>
      </c>
      <c r="M20" s="8">
        <f t="shared" si="1"/>
        <v>0.49608196858009429</v>
      </c>
      <c r="N20" s="9">
        <f t="shared" si="2"/>
        <v>8275657.4701000005</v>
      </c>
      <c r="O20" s="13">
        <f t="shared" si="5"/>
        <v>0.41689267069546643</v>
      </c>
      <c r="P20" s="14">
        <f t="shared" si="3"/>
        <v>-19008772.182037003</v>
      </c>
      <c r="Q20" s="15">
        <f t="shared" si="4"/>
        <v>-0.78497264351296103</v>
      </c>
    </row>
    <row r="21" spans="1:17" x14ac:dyDescent="0.25">
      <c r="A21" s="36" t="s">
        <v>43</v>
      </c>
      <c r="B21" s="3">
        <v>203233.23020000002</v>
      </c>
      <c r="C21" s="4">
        <v>203233.23020000002</v>
      </c>
      <c r="D21" s="4">
        <v>0</v>
      </c>
      <c r="E21" s="4">
        <v>0</v>
      </c>
      <c r="F21" s="4">
        <v>0</v>
      </c>
      <c r="G21" s="5">
        <f t="shared" si="0"/>
        <v>0</v>
      </c>
      <c r="H21" s="6">
        <v>873120</v>
      </c>
      <c r="I21" s="7">
        <v>50684.563248999999</v>
      </c>
      <c r="J21" s="7">
        <v>-822435.436751</v>
      </c>
      <c r="K21" s="7">
        <v>0</v>
      </c>
      <c r="L21" s="7">
        <v>19578.122555999998</v>
      </c>
      <c r="M21" s="8">
        <f t="shared" si="1"/>
        <v>0.3862738731676113</v>
      </c>
      <c r="N21" s="9">
        <f t="shared" si="2"/>
        <v>669886.76980000001</v>
      </c>
      <c r="O21" s="13">
        <f t="shared" si="5"/>
        <v>3.2961478255340939</v>
      </c>
      <c r="P21" s="14">
        <f t="shared" si="3"/>
        <v>-152548.66695100002</v>
      </c>
      <c r="Q21" s="15">
        <f t="shared" si="4"/>
        <v>-0.75060887828667699</v>
      </c>
    </row>
    <row r="22" spans="1:17" x14ac:dyDescent="0.25">
      <c r="A22" s="36" t="s">
        <v>34</v>
      </c>
      <c r="B22" s="3">
        <v>52687790.686300009</v>
      </c>
      <c r="C22" s="4">
        <v>53405830.001986004</v>
      </c>
      <c r="D22" s="4">
        <v>718039.31568599492</v>
      </c>
      <c r="E22" s="4">
        <v>52559878.383628003</v>
      </c>
      <c r="F22" s="4">
        <v>695538.68807499995</v>
      </c>
      <c r="G22" s="5">
        <f t="shared" si="0"/>
        <v>1.3023647194494213E-2</v>
      </c>
      <c r="H22" s="6">
        <v>5840233.4683999997</v>
      </c>
      <c r="I22" s="7">
        <v>24878557.66076</v>
      </c>
      <c r="J22" s="7">
        <v>19038324.192359999</v>
      </c>
      <c r="K22" s="7">
        <v>11593144.088284001</v>
      </c>
      <c r="L22" s="7">
        <v>13210489.149832999</v>
      </c>
      <c r="M22" s="8">
        <f t="shared" si="1"/>
        <v>0.53099899640361381</v>
      </c>
      <c r="N22" s="9">
        <f t="shared" si="2"/>
        <v>-46847557.217900008</v>
      </c>
      <c r="O22" s="13">
        <f t="shared" si="5"/>
        <v>-0.88915395023540833</v>
      </c>
      <c r="P22" s="14">
        <f t="shared" si="3"/>
        <v>-28527272.341226004</v>
      </c>
      <c r="Q22" s="15">
        <f t="shared" si="4"/>
        <v>-0.53416026565199271</v>
      </c>
    </row>
    <row r="23" spans="1:17" x14ac:dyDescent="0.25">
      <c r="A23" s="36" t="s">
        <v>27</v>
      </c>
      <c r="B23" s="3">
        <v>2656.5</v>
      </c>
      <c r="C23" s="4">
        <v>0</v>
      </c>
      <c r="D23" s="4">
        <v>-2656.5</v>
      </c>
      <c r="E23" s="4">
        <v>0</v>
      </c>
      <c r="F23" s="4">
        <v>0</v>
      </c>
      <c r="G23" s="5"/>
      <c r="H23" s="6">
        <v>12521.4503</v>
      </c>
      <c r="I23" s="7">
        <v>11905.334991</v>
      </c>
      <c r="J23" s="7">
        <v>-616.11530900000105</v>
      </c>
      <c r="K23" s="7">
        <v>10702.4503</v>
      </c>
      <c r="L23" s="7">
        <v>1202.884691</v>
      </c>
      <c r="M23" s="8">
        <f t="shared" si="1"/>
        <v>0.10103745017753277</v>
      </c>
      <c r="N23" s="9">
        <f t="shared" si="2"/>
        <v>9864.9503000000004</v>
      </c>
      <c r="O23" s="13">
        <f t="shared" si="5"/>
        <v>3.7135141351402221</v>
      </c>
      <c r="P23" s="14">
        <f t="shared" si="3"/>
        <v>11905.334991</v>
      </c>
      <c r="Q23" s="15"/>
    </row>
    <row r="24" spans="1:17" x14ac:dyDescent="0.25">
      <c r="A24" s="36" t="s">
        <v>28</v>
      </c>
      <c r="B24" s="3">
        <v>9674087.5</v>
      </c>
      <c r="C24" s="4">
        <v>9674087.5</v>
      </c>
      <c r="D24" s="4">
        <v>0</v>
      </c>
      <c r="E24" s="4">
        <v>17710</v>
      </c>
      <c r="F24" s="4">
        <v>1718555.1237470002</v>
      </c>
      <c r="G24" s="5">
        <f t="shared" si="0"/>
        <v>0.17764519121281466</v>
      </c>
      <c r="H24" s="6">
        <v>9718007.5</v>
      </c>
      <c r="I24" s="7">
        <v>9718007.5</v>
      </c>
      <c r="J24" s="7">
        <v>0</v>
      </c>
      <c r="K24" s="7">
        <v>127330</v>
      </c>
      <c r="L24" s="7">
        <v>1937345.775281</v>
      </c>
      <c r="M24" s="8">
        <f t="shared" si="1"/>
        <v>0.19935627496490407</v>
      </c>
      <c r="N24" s="9">
        <f t="shared" si="2"/>
        <v>43920</v>
      </c>
      <c r="O24" s="13">
        <f t="shared" si="5"/>
        <v>4.5399630714524752E-3</v>
      </c>
      <c r="P24" s="14">
        <f t="shared" si="3"/>
        <v>43920</v>
      </c>
      <c r="Q24" s="15">
        <f t="shared" si="4"/>
        <v>4.5399630714524752E-3</v>
      </c>
    </row>
    <row r="25" spans="1:17" x14ac:dyDescent="0.25">
      <c r="A25" s="36" t="s">
        <v>48</v>
      </c>
      <c r="B25" s="3"/>
      <c r="C25" s="4"/>
      <c r="D25" s="4"/>
      <c r="E25" s="4"/>
      <c r="F25" s="4"/>
      <c r="G25" s="5"/>
      <c r="H25" s="6">
        <v>3236586.5360999997</v>
      </c>
      <c r="I25" s="7">
        <v>3108368.2638300001</v>
      </c>
      <c r="J25" s="7">
        <v>-128218.27227</v>
      </c>
      <c r="K25" s="7">
        <v>409071.00096899999</v>
      </c>
      <c r="L25" s="7">
        <v>2450000.1950949999</v>
      </c>
      <c r="M25" s="8">
        <f t="shared" si="1"/>
        <v>0.78819495862315014</v>
      </c>
      <c r="N25" s="9">
        <f t="shared" si="2"/>
        <v>3236586.5360999997</v>
      </c>
      <c r="O25" s="13"/>
      <c r="P25" s="14">
        <f t="shared" si="3"/>
        <v>3108368.2638300001</v>
      </c>
      <c r="Q25" s="15"/>
    </row>
    <row r="26" spans="1:17" x14ac:dyDescent="0.25">
      <c r="A26" s="36" t="s">
        <v>46</v>
      </c>
      <c r="B26" s="3"/>
      <c r="C26" s="4"/>
      <c r="D26" s="4"/>
      <c r="E26" s="4"/>
      <c r="F26" s="4"/>
      <c r="G26" s="5"/>
      <c r="H26" s="6">
        <v>2364700</v>
      </c>
      <c r="I26" s="7">
        <v>2364700</v>
      </c>
      <c r="J26" s="7">
        <v>0</v>
      </c>
      <c r="K26" s="7">
        <v>2364700</v>
      </c>
      <c r="L26" s="7">
        <v>0</v>
      </c>
      <c r="M26" s="8">
        <f t="shared" si="1"/>
        <v>0</v>
      </c>
      <c r="N26" s="9">
        <f t="shared" si="2"/>
        <v>2364700</v>
      </c>
      <c r="O26" s="13"/>
      <c r="P26" s="14">
        <f t="shared" si="3"/>
        <v>2364700</v>
      </c>
      <c r="Q26" s="15"/>
    </row>
    <row r="27" spans="1:17" x14ac:dyDescent="0.25">
      <c r="A27" s="36" t="s">
        <v>19</v>
      </c>
      <c r="B27" s="3">
        <v>1395877.7602000001</v>
      </c>
      <c r="C27" s="4">
        <v>9485507.6123500001</v>
      </c>
      <c r="D27" s="4">
        <v>8089629.8521499997</v>
      </c>
      <c r="E27" s="4">
        <v>1404505.1335700001</v>
      </c>
      <c r="F27" s="4">
        <v>3779529.592685</v>
      </c>
      <c r="G27" s="5">
        <f t="shared" si="0"/>
        <v>0.3984530662085079</v>
      </c>
      <c r="H27" s="6">
        <v>15635291.625600001</v>
      </c>
      <c r="I27" s="7">
        <v>21707945.674399</v>
      </c>
      <c r="J27" s="7">
        <v>6072654.0487989997</v>
      </c>
      <c r="K27" s="7">
        <v>3421200.77514</v>
      </c>
      <c r="L27" s="7">
        <v>3610269.4723299998</v>
      </c>
      <c r="M27" s="8">
        <f t="shared" si="1"/>
        <v>0.16631096864166778</v>
      </c>
      <c r="N27" s="9">
        <f t="shared" si="2"/>
        <v>14239413.865400001</v>
      </c>
      <c r="O27" s="13">
        <f t="shared" si="5"/>
        <v>10.201046446473788</v>
      </c>
      <c r="P27" s="14">
        <f t="shared" si="3"/>
        <v>12222438.062049</v>
      </c>
      <c r="Q27" s="15">
        <f t="shared" si="4"/>
        <v>1.2885381111428929</v>
      </c>
    </row>
    <row r="28" spans="1:17" x14ac:dyDescent="0.25">
      <c r="A28" s="36" t="s">
        <v>42</v>
      </c>
      <c r="B28" s="3">
        <v>133217.98490000001</v>
      </c>
      <c r="C28" s="4">
        <v>7969.5</v>
      </c>
      <c r="D28" s="4">
        <v>-125248.48490000001</v>
      </c>
      <c r="E28" s="4">
        <v>7969.5</v>
      </c>
      <c r="F28" s="4">
        <v>0</v>
      </c>
      <c r="G28" s="5">
        <f t="shared" si="0"/>
        <v>0</v>
      </c>
      <c r="H28" s="6">
        <v>346853.65030000004</v>
      </c>
      <c r="I28" s="7">
        <v>346853.65029999998</v>
      </c>
      <c r="J28" s="7">
        <v>0</v>
      </c>
      <c r="K28" s="7">
        <v>345944.15029999998</v>
      </c>
      <c r="L28" s="7">
        <v>0</v>
      </c>
      <c r="M28" s="8">
        <f t="shared" si="1"/>
        <v>0</v>
      </c>
      <c r="N28" s="9">
        <f t="shared" si="2"/>
        <v>213635.66540000003</v>
      </c>
      <c r="O28" s="13">
        <f t="shared" si="5"/>
        <v>1.6036548335449263</v>
      </c>
      <c r="P28" s="14">
        <f t="shared" si="3"/>
        <v>338884.15029999998</v>
      </c>
      <c r="Q28" s="15">
        <f t="shared" si="4"/>
        <v>42.522636338540686</v>
      </c>
    </row>
    <row r="29" spans="1:17" x14ac:dyDescent="0.25">
      <c r="A29" s="36" t="s">
        <v>37</v>
      </c>
      <c r="B29" s="3">
        <v>13167780.187600002</v>
      </c>
      <c r="C29" s="4">
        <v>139929823.531344</v>
      </c>
      <c r="D29" s="4">
        <v>126762043.34374399</v>
      </c>
      <c r="E29" s="4">
        <v>5655175.3279559994</v>
      </c>
      <c r="F29" s="4">
        <v>127284406.06443101</v>
      </c>
      <c r="G29" s="5">
        <f t="shared" si="0"/>
        <v>0.90963029075727775</v>
      </c>
      <c r="H29" s="6">
        <v>202697737.31760001</v>
      </c>
      <c r="I29" s="7">
        <v>155290715.78260401</v>
      </c>
      <c r="J29" s="7">
        <v>-47407021.534996003</v>
      </c>
      <c r="K29" s="7">
        <v>14154905.882568</v>
      </c>
      <c r="L29" s="7">
        <v>116966951.88956</v>
      </c>
      <c r="M29" s="8">
        <f t="shared" si="1"/>
        <v>0.75321278094503363</v>
      </c>
      <c r="N29" s="9">
        <f t="shared" si="2"/>
        <v>189529957.13</v>
      </c>
      <c r="O29" s="13">
        <f t="shared" si="5"/>
        <v>14.393463015769273</v>
      </c>
      <c r="P29" s="14">
        <f t="shared" si="3"/>
        <v>15360892.251260012</v>
      </c>
      <c r="Q29" s="15">
        <f t="shared" si="4"/>
        <v>0.10977568515134448</v>
      </c>
    </row>
    <row r="30" spans="1:17" x14ac:dyDescent="0.25">
      <c r="A30" s="36" t="s">
        <v>24</v>
      </c>
      <c r="B30" s="3">
        <v>10730058.721100001</v>
      </c>
      <c r="C30" s="4">
        <v>11003347.215887001</v>
      </c>
      <c r="D30" s="4">
        <v>273288.49478700012</v>
      </c>
      <c r="E30" s="4">
        <v>7811507.2397920005</v>
      </c>
      <c r="F30" s="4">
        <v>1135513.02315</v>
      </c>
      <c r="G30" s="5">
        <f t="shared" si="0"/>
        <v>0.10319705457540305</v>
      </c>
      <c r="H30" s="6">
        <v>10333085.979000002</v>
      </c>
      <c r="I30" s="7">
        <v>13893890.483925</v>
      </c>
      <c r="J30" s="7">
        <v>3560804.504925</v>
      </c>
      <c r="K30" s="7">
        <v>2999926.9963000002</v>
      </c>
      <c r="L30" s="7">
        <v>5905003.8746999996</v>
      </c>
      <c r="M30" s="8">
        <f t="shared" si="1"/>
        <v>0.42500722756754061</v>
      </c>
      <c r="N30" s="9">
        <f t="shared" si="2"/>
        <v>-396972.74209999852</v>
      </c>
      <c r="O30" s="13">
        <f t="shared" si="5"/>
        <v>-3.6996325222281967E-2</v>
      </c>
      <c r="P30" s="14">
        <f t="shared" si="3"/>
        <v>2890543.268037999</v>
      </c>
      <c r="Q30" s="15">
        <f t="shared" si="4"/>
        <v>0.26269672412632183</v>
      </c>
    </row>
    <row r="31" spans="1:17" x14ac:dyDescent="0.25">
      <c r="A31" s="36" t="s">
        <v>49</v>
      </c>
      <c r="B31" s="3"/>
      <c r="C31" s="4"/>
      <c r="D31" s="4"/>
      <c r="E31" s="4"/>
      <c r="F31" s="4"/>
      <c r="G31" s="5"/>
      <c r="H31" s="6">
        <v>24719227.907700002</v>
      </c>
      <c r="I31" s="7">
        <v>51461029.397699997</v>
      </c>
      <c r="J31" s="7">
        <v>26741801.489999998</v>
      </c>
      <c r="K31" s="7">
        <v>5850588.8603410004</v>
      </c>
      <c r="L31" s="7">
        <v>32667046.177338</v>
      </c>
      <c r="M31" s="8">
        <f t="shared" si="1"/>
        <v>0.63479193012019353</v>
      </c>
      <c r="N31" s="9">
        <f t="shared" si="2"/>
        <v>24719227.907700002</v>
      </c>
      <c r="O31" s="13"/>
      <c r="P31" s="14">
        <f t="shared" si="3"/>
        <v>51461029.397699997</v>
      </c>
      <c r="Q31" s="15"/>
    </row>
    <row r="32" spans="1:17" x14ac:dyDescent="0.25">
      <c r="A32" s="36" t="s">
        <v>44</v>
      </c>
      <c r="B32" s="3">
        <v>14380028.547499999</v>
      </c>
      <c r="C32" s="4">
        <v>39090756.943930998</v>
      </c>
      <c r="D32" s="4">
        <v>24710728.396430999</v>
      </c>
      <c r="E32" s="4">
        <v>49.625191000000001</v>
      </c>
      <c r="F32" s="4">
        <v>11554769.736125</v>
      </c>
      <c r="G32" s="5">
        <f t="shared" si="0"/>
        <v>0.29558828325320841</v>
      </c>
      <c r="H32" s="6">
        <v>53239168.122300006</v>
      </c>
      <c r="I32" s="7">
        <v>65280551.838597998</v>
      </c>
      <c r="J32" s="7">
        <v>12041383.716298001</v>
      </c>
      <c r="K32" s="7">
        <v>40216081.121866003</v>
      </c>
      <c r="L32" s="7">
        <v>22752344.609797001</v>
      </c>
      <c r="M32" s="8">
        <f t="shared" si="1"/>
        <v>0.34853174443210472</v>
      </c>
      <c r="N32" s="9">
        <f t="shared" si="2"/>
        <v>38859139.574800007</v>
      </c>
      <c r="O32" s="13">
        <f t="shared" si="5"/>
        <v>2.7022991954738336</v>
      </c>
      <c r="P32" s="14">
        <f t="shared" si="3"/>
        <v>26189794.894667</v>
      </c>
      <c r="Q32" s="15">
        <f t="shared" si="4"/>
        <v>0.66997410493308629</v>
      </c>
    </row>
    <row r="33" spans="1:17" x14ac:dyDescent="0.25">
      <c r="A33" s="36" t="s">
        <v>31</v>
      </c>
      <c r="B33" s="3">
        <v>1018928.2026</v>
      </c>
      <c r="C33" s="4">
        <v>576332.21584399999</v>
      </c>
      <c r="D33" s="4">
        <v>-442595.98675599997</v>
      </c>
      <c r="E33" s="4">
        <v>2640.2067999999999</v>
      </c>
      <c r="F33" s="4">
        <v>0</v>
      </c>
      <c r="G33" s="5">
        <f t="shared" si="0"/>
        <v>0</v>
      </c>
      <c r="H33" s="6">
        <v>509320</v>
      </c>
      <c r="I33" s="7">
        <v>509320</v>
      </c>
      <c r="J33" s="7">
        <v>0</v>
      </c>
      <c r="K33" s="7">
        <v>509320</v>
      </c>
      <c r="L33" s="7">
        <v>0</v>
      </c>
      <c r="M33" s="8">
        <f t="shared" si="1"/>
        <v>0</v>
      </c>
      <c r="N33" s="9">
        <f t="shared" si="2"/>
        <v>-509608.20259999996</v>
      </c>
      <c r="O33" s="13">
        <f t="shared" si="5"/>
        <v>-0.50014142439048426</v>
      </c>
      <c r="P33" s="14">
        <f t="shared" si="3"/>
        <v>-67012.215843999991</v>
      </c>
      <c r="Q33" s="15">
        <f t="shared" si="4"/>
        <v>-0.11627359013041651</v>
      </c>
    </row>
    <row r="34" spans="1:17" x14ac:dyDescent="0.25">
      <c r="A34" s="36" t="s">
        <v>35</v>
      </c>
      <c r="B34" s="3">
        <v>927883.39490000007</v>
      </c>
      <c r="C34" s="4">
        <v>5138584.3454330005</v>
      </c>
      <c r="D34" s="4">
        <v>4210700.9505330008</v>
      </c>
      <c r="E34" s="4">
        <v>472530.75346400001</v>
      </c>
      <c r="F34" s="4">
        <v>4536174.4680559998</v>
      </c>
      <c r="G34" s="5">
        <f t="shared" si="0"/>
        <v>0.88276734663071121</v>
      </c>
      <c r="H34" s="6">
        <v>6117291.3611000003</v>
      </c>
      <c r="I34" s="7">
        <v>208666.917877</v>
      </c>
      <c r="J34" s="7">
        <v>-5908624.4432229996</v>
      </c>
      <c r="K34" s="7">
        <v>173714.5</v>
      </c>
      <c r="L34" s="7">
        <v>9575.0668420000002</v>
      </c>
      <c r="M34" s="8">
        <f t="shared" si="1"/>
        <v>4.5886846556309813E-2</v>
      </c>
      <c r="N34" s="9">
        <f t="shared" si="2"/>
        <v>5189407.9662000006</v>
      </c>
      <c r="O34" s="13">
        <f t="shared" si="5"/>
        <v>5.592737185214177</v>
      </c>
      <c r="P34" s="14">
        <f t="shared" si="3"/>
        <v>-4929917.4275560006</v>
      </c>
      <c r="Q34" s="15">
        <f t="shared" si="4"/>
        <v>-0.95939213918665056</v>
      </c>
    </row>
    <row r="35" spans="1:17" x14ac:dyDescent="0.25">
      <c r="A35" s="36" t="s">
        <v>17</v>
      </c>
      <c r="B35" s="3">
        <v>207207</v>
      </c>
      <c r="C35" s="4">
        <v>202062.68775000001</v>
      </c>
      <c r="D35" s="4">
        <v>-5144.3122499999881</v>
      </c>
      <c r="E35" s="4">
        <v>158469.03926700001</v>
      </c>
      <c r="F35" s="4">
        <v>43586.210283</v>
      </c>
      <c r="G35" s="5">
        <f t="shared" si="0"/>
        <v>0.21570637690876701</v>
      </c>
      <c r="H35" s="6">
        <v>11118.2737</v>
      </c>
      <c r="I35" s="7">
        <v>49917.543700000002</v>
      </c>
      <c r="J35" s="7">
        <v>38799.269999999997</v>
      </c>
      <c r="K35" s="7">
        <v>0</v>
      </c>
      <c r="L35" s="7">
        <v>17881.011927</v>
      </c>
      <c r="M35" s="8">
        <f t="shared" si="1"/>
        <v>0.35821097356999959</v>
      </c>
      <c r="N35" s="9">
        <f t="shared" si="2"/>
        <v>-196088.72630000001</v>
      </c>
      <c r="O35" s="13">
        <f t="shared" si="5"/>
        <v>-0.94634219065958203</v>
      </c>
      <c r="P35" s="14">
        <f t="shared" si="3"/>
        <v>-152145.14405</v>
      </c>
      <c r="Q35" s="15">
        <f t="shared" si="4"/>
        <v>-0.75296011225110504</v>
      </c>
    </row>
    <row r="36" spans="1:17" x14ac:dyDescent="0.25">
      <c r="A36" s="36" t="s">
        <v>25</v>
      </c>
      <c r="B36" s="3">
        <v>570890.70500000007</v>
      </c>
      <c r="C36" s="4">
        <v>957037.93339000002</v>
      </c>
      <c r="D36" s="4">
        <v>386147.22838999995</v>
      </c>
      <c r="E36" s="4">
        <v>500772.470737</v>
      </c>
      <c r="F36" s="4">
        <v>237730.16728999998</v>
      </c>
      <c r="G36" s="5">
        <f t="shared" si="0"/>
        <v>0.2484020319319184</v>
      </c>
      <c r="H36" s="6">
        <v>401289.4081</v>
      </c>
      <c r="I36" s="7">
        <v>1051799.8370330001</v>
      </c>
      <c r="J36" s="7">
        <v>650510.42893299996</v>
      </c>
      <c r="K36" s="7">
        <v>54115.25</v>
      </c>
      <c r="L36" s="7">
        <v>519956.12955999997</v>
      </c>
      <c r="M36" s="8">
        <f t="shared" si="1"/>
        <v>0.49434893527530221</v>
      </c>
      <c r="N36" s="9">
        <f t="shared" si="2"/>
        <v>-169601.29690000007</v>
      </c>
      <c r="O36" s="13">
        <f t="shared" si="5"/>
        <v>-0.29708190274353835</v>
      </c>
      <c r="P36" s="14">
        <f t="shared" si="3"/>
        <v>94761.903643000056</v>
      </c>
      <c r="Q36" s="15">
        <f t="shared" si="4"/>
        <v>9.9015828251798124E-2</v>
      </c>
    </row>
    <row r="37" spans="1:17" x14ac:dyDescent="0.25">
      <c r="A37" s="36" t="s">
        <v>29</v>
      </c>
      <c r="B37" s="3">
        <v>21612955.656600002</v>
      </c>
      <c r="C37" s="4">
        <v>27923229.774902001</v>
      </c>
      <c r="D37" s="4">
        <v>6310274.1183019988</v>
      </c>
      <c r="E37" s="4">
        <v>175275.81332800002</v>
      </c>
      <c r="F37" s="4">
        <v>14455914.569250001</v>
      </c>
      <c r="G37" s="5">
        <f t="shared" si="0"/>
        <v>0.51770209555927826</v>
      </c>
      <c r="H37" s="6">
        <v>62146293.980599999</v>
      </c>
      <c r="I37" s="7">
        <v>49509529.630800001</v>
      </c>
      <c r="J37" s="7">
        <v>-12636764.3498</v>
      </c>
      <c r="K37" s="7">
        <v>176988.7</v>
      </c>
      <c r="L37" s="7">
        <v>19041905.606908001</v>
      </c>
      <c r="M37" s="8">
        <f t="shared" si="1"/>
        <v>0.3846109173103916</v>
      </c>
      <c r="N37" s="9">
        <f t="shared" si="2"/>
        <v>40533338.324000001</v>
      </c>
      <c r="O37" s="13">
        <f t="shared" si="5"/>
        <v>1.8754185669012018</v>
      </c>
      <c r="P37" s="14">
        <f t="shared" si="3"/>
        <v>21586299.855898</v>
      </c>
      <c r="Q37" s="15">
        <f t="shared" si="4"/>
        <v>0.77305884848966255</v>
      </c>
    </row>
    <row r="38" spans="1:17" ht="15.75" thickBot="1" x14ac:dyDescent="0.3">
      <c r="A38" s="37" t="s">
        <v>36</v>
      </c>
      <c r="B38" s="17">
        <v>14279299.0263</v>
      </c>
      <c r="C38" s="18">
        <v>16668424.469004</v>
      </c>
      <c r="D38" s="18">
        <v>2389125.4427039996</v>
      </c>
      <c r="E38" s="18">
        <v>10925796.851123001</v>
      </c>
      <c r="F38" s="18">
        <v>4585519.6515589999</v>
      </c>
      <c r="G38" s="19">
        <f t="shared" si="0"/>
        <v>0.27510216457986575</v>
      </c>
      <c r="H38" s="20">
        <v>13718374.855599999</v>
      </c>
      <c r="I38" s="21">
        <v>13343954.205730001</v>
      </c>
      <c r="J38" s="21">
        <v>-374420.649869997</v>
      </c>
      <c r="K38" s="21">
        <v>10024513.001800001</v>
      </c>
      <c r="L38" s="21">
        <v>1862270.3192489999</v>
      </c>
      <c r="M38" s="22">
        <f t="shared" si="1"/>
        <v>0.13955910598444096</v>
      </c>
      <c r="N38" s="9">
        <f t="shared" si="2"/>
        <v>-560924.1707000006</v>
      </c>
      <c r="O38" s="13">
        <f>(H38-B38)/B38</f>
        <v>-3.92823323936893E-2</v>
      </c>
      <c r="P38" s="14">
        <f t="shared" si="3"/>
        <v>-3324470.2632739991</v>
      </c>
      <c r="Q38" s="15">
        <f t="shared" si="4"/>
        <v>-0.19944718047323934</v>
      </c>
    </row>
    <row r="39" spans="1:17" ht="15.75" thickBot="1" x14ac:dyDescent="0.3">
      <c r="A39" s="38" t="s">
        <v>9</v>
      </c>
      <c r="B39" s="27">
        <f>SUM(B6:B38)</f>
        <v>1268216991.3927999</v>
      </c>
      <c r="C39" s="28">
        <f t="shared" ref="C39:F39" si="6">SUM(C6:C38)</f>
        <v>1929462954.4312696</v>
      </c>
      <c r="D39" s="28">
        <f t="shared" si="6"/>
        <v>661245963.03846955</v>
      </c>
      <c r="E39" s="28">
        <f t="shared" si="6"/>
        <v>112699927.28789602</v>
      </c>
      <c r="F39" s="28">
        <f t="shared" si="6"/>
        <v>1643325407.3611436</v>
      </c>
      <c r="G39" s="29">
        <f t="shared" si="0"/>
        <v>0.85170093760392085</v>
      </c>
      <c r="H39" s="30">
        <f>SUM(H6:H38)</f>
        <v>1939850114.0897999</v>
      </c>
      <c r="I39" s="31">
        <f t="shared" ref="I39:L39" si="7">SUM(I6:I38)</f>
        <v>2388074266.1676283</v>
      </c>
      <c r="J39" s="31">
        <f t="shared" si="7"/>
        <v>448224152.07783312</v>
      </c>
      <c r="K39" s="31">
        <f t="shared" si="7"/>
        <v>218972017.31926405</v>
      </c>
      <c r="L39" s="31">
        <f t="shared" si="7"/>
        <v>1988029287.6523428</v>
      </c>
      <c r="M39" s="32">
        <f>L39/I39</f>
        <v>0.83248218693077913</v>
      </c>
      <c r="N39" s="23">
        <f>SUM(N6:N38)</f>
        <v>671633122.69700015</v>
      </c>
      <c r="O39" s="24">
        <f>(H39-B39)/B39</f>
        <v>0.52958849097218708</v>
      </c>
      <c r="P39" s="25">
        <f>SUM(P6:P38)</f>
        <v>458611311.73635954</v>
      </c>
      <c r="Q39" s="26">
        <f>(I39-C39)/C39</f>
        <v>0.23768858100286219</v>
      </c>
    </row>
    <row r="40" spans="1:17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5.75" x14ac:dyDescent="0.25">
      <c r="A41" s="92" t="s">
        <v>55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 t="s">
        <v>54</v>
      </c>
      <c r="O41" s="95"/>
      <c r="P41" s="95"/>
      <c r="Q41" s="95"/>
    </row>
    <row r="42" spans="1:17" ht="15.75" thickBot="1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ht="15.75" thickBot="1" x14ac:dyDescent="0.3">
      <c r="A43" s="114"/>
      <c r="B43" s="105">
        <v>2021</v>
      </c>
      <c r="C43" s="106"/>
      <c r="D43" s="106"/>
      <c r="E43" s="106"/>
      <c r="F43" s="106"/>
      <c r="G43" s="107"/>
      <c r="H43" s="109">
        <v>2022</v>
      </c>
      <c r="I43" s="109"/>
      <c r="J43" s="109"/>
      <c r="K43" s="109"/>
      <c r="L43" s="109"/>
      <c r="M43" s="110"/>
      <c r="N43" s="87" t="s">
        <v>52</v>
      </c>
      <c r="O43" s="117"/>
      <c r="P43" s="117"/>
      <c r="Q43" s="88"/>
    </row>
    <row r="44" spans="1:17" ht="15.75" thickBot="1" x14ac:dyDescent="0.3">
      <c r="A44" s="115"/>
      <c r="B44" s="81" t="s">
        <v>2</v>
      </c>
      <c r="C44" s="83" t="s">
        <v>3</v>
      </c>
      <c r="D44" s="83" t="s">
        <v>4</v>
      </c>
      <c r="E44" s="83" t="s">
        <v>5</v>
      </c>
      <c r="F44" s="83" t="s">
        <v>6</v>
      </c>
      <c r="G44" s="79" t="s">
        <v>7</v>
      </c>
      <c r="H44" s="118" t="s">
        <v>2</v>
      </c>
      <c r="I44" s="98" t="s">
        <v>3</v>
      </c>
      <c r="J44" s="98" t="s">
        <v>4</v>
      </c>
      <c r="K44" s="98" t="s">
        <v>5</v>
      </c>
      <c r="L44" s="98" t="s">
        <v>6</v>
      </c>
      <c r="M44" s="100" t="s">
        <v>7</v>
      </c>
      <c r="N44" s="85" t="s">
        <v>2</v>
      </c>
      <c r="O44" s="86"/>
      <c r="P44" s="87" t="s">
        <v>3</v>
      </c>
      <c r="Q44" s="88"/>
    </row>
    <row r="45" spans="1:17" ht="15.75" thickBot="1" x14ac:dyDescent="0.3">
      <c r="A45" s="116"/>
      <c r="B45" s="82"/>
      <c r="C45" s="84"/>
      <c r="D45" s="84"/>
      <c r="E45" s="84"/>
      <c r="F45" s="84"/>
      <c r="G45" s="80"/>
      <c r="H45" s="119"/>
      <c r="I45" s="99"/>
      <c r="J45" s="99"/>
      <c r="K45" s="99"/>
      <c r="L45" s="99"/>
      <c r="M45" s="101"/>
      <c r="N45" s="2" t="s">
        <v>50</v>
      </c>
      <c r="O45" s="77" t="s">
        <v>51</v>
      </c>
      <c r="P45" s="77" t="s">
        <v>50</v>
      </c>
      <c r="Q45" s="78" t="s">
        <v>51</v>
      </c>
    </row>
    <row r="46" spans="1:17" x14ac:dyDescent="0.25">
      <c r="A46" s="56" t="s">
        <v>10</v>
      </c>
      <c r="B46" s="3">
        <v>4027857</v>
      </c>
      <c r="C46" s="4">
        <v>3372857</v>
      </c>
      <c r="D46" s="4">
        <v>-655000</v>
      </c>
      <c r="E46" s="4">
        <v>2372857</v>
      </c>
      <c r="F46" s="4">
        <v>323823.61</v>
      </c>
      <c r="G46" s="5">
        <f>F46/C46</f>
        <v>9.6008698263816097E-2</v>
      </c>
      <c r="H46" s="73">
        <v>22397550</v>
      </c>
      <c r="I46" s="21">
        <v>49651072.490000002</v>
      </c>
      <c r="J46" s="21">
        <v>27253522.489999998</v>
      </c>
      <c r="K46" s="21">
        <v>4690843.88</v>
      </c>
      <c r="L46" s="21">
        <v>31535060.100000001</v>
      </c>
      <c r="M46" s="8">
        <f>L46/I46</f>
        <v>0.63513351310490496</v>
      </c>
      <c r="N46" s="70">
        <f>H46-B46</f>
        <v>18369693</v>
      </c>
      <c r="O46" s="39">
        <f>(H46-B46)/B46</f>
        <v>4.5606616620202756</v>
      </c>
      <c r="P46" s="68">
        <f>I46-C46</f>
        <v>46278215.490000002</v>
      </c>
      <c r="Q46" s="40">
        <f>(I46-C46)/C46</f>
        <v>13.720776033493268</v>
      </c>
    </row>
    <row r="47" spans="1:17" ht="15.75" thickBot="1" x14ac:dyDescent="0.3">
      <c r="A47" s="57" t="s">
        <v>11</v>
      </c>
      <c r="B47" s="17">
        <v>1264189134.392801</v>
      </c>
      <c r="C47" s="18">
        <v>1926090097.4312706</v>
      </c>
      <c r="D47" s="18">
        <v>661900963.03846955</v>
      </c>
      <c r="E47" s="18">
        <v>110327070.28789602</v>
      </c>
      <c r="F47" s="18">
        <v>1643001583.7511435</v>
      </c>
      <c r="G47" s="19">
        <f t="shared" ref="G47:G48" si="8">F47/C47</f>
        <v>0.85302426191917602</v>
      </c>
      <c r="H47" s="72">
        <v>1917452564.0897999</v>
      </c>
      <c r="I47" s="7">
        <v>2338423193.6776299</v>
      </c>
      <c r="J47" s="7">
        <v>420970629.58783197</v>
      </c>
      <c r="K47" s="7">
        <v>214281173.439264</v>
      </c>
      <c r="L47" s="7">
        <v>1956494227.55234</v>
      </c>
      <c r="M47" s="22">
        <f t="shared" ref="M47:M48" si="9">L47/I47</f>
        <v>0.83667243501607957</v>
      </c>
      <c r="N47" s="75">
        <f t="shared" ref="N47:N48" si="10">H47-B47</f>
        <v>653263429.69699883</v>
      </c>
      <c r="O47" s="41">
        <f t="shared" ref="O47:O48" si="11">(H47-B47)/B47</f>
        <v>0.51674501221746849</v>
      </c>
      <c r="P47" s="76">
        <f t="shared" ref="P47:P48" si="12">I47-C47</f>
        <v>412333096.24635935</v>
      </c>
      <c r="Q47" s="42">
        <f t="shared" ref="Q47:Q48" si="13">(I47-C47)/C47</f>
        <v>0.21407778213296835</v>
      </c>
    </row>
    <row r="48" spans="1:17" ht="15.75" thickBot="1" x14ac:dyDescent="0.3">
      <c r="A48" s="59" t="s">
        <v>9</v>
      </c>
      <c r="B48" s="27">
        <f>SUM(B46:B47)</f>
        <v>1268216991.392801</v>
      </c>
      <c r="C48" s="28">
        <f t="shared" ref="C48:F48" si="14">SUM(C46:C47)</f>
        <v>1929462954.4312706</v>
      </c>
      <c r="D48" s="28">
        <f t="shared" si="14"/>
        <v>661245963.03846955</v>
      </c>
      <c r="E48" s="28">
        <f t="shared" si="14"/>
        <v>112699927.28789602</v>
      </c>
      <c r="F48" s="28">
        <f t="shared" si="14"/>
        <v>1643325407.3611434</v>
      </c>
      <c r="G48" s="29">
        <f t="shared" si="8"/>
        <v>0.85170093760392029</v>
      </c>
      <c r="H48" s="74">
        <f>SUM(H46:H47)</f>
        <v>1939850114.0897999</v>
      </c>
      <c r="I48" s="74">
        <f t="shared" ref="I48:L48" si="15">SUM(I46:I47)</f>
        <v>2388074266.1676297</v>
      </c>
      <c r="J48" s="74">
        <f t="shared" si="15"/>
        <v>448224152.07783198</v>
      </c>
      <c r="K48" s="74">
        <f t="shared" si="15"/>
        <v>218972017.31926399</v>
      </c>
      <c r="L48" s="74">
        <f t="shared" si="15"/>
        <v>1988029287.6523399</v>
      </c>
      <c r="M48" s="32">
        <f t="shared" si="9"/>
        <v>0.83248218693077747</v>
      </c>
      <c r="N48" s="23">
        <f t="shared" si="10"/>
        <v>671633122.69699883</v>
      </c>
      <c r="O48" s="24">
        <f t="shared" si="11"/>
        <v>0.52958849097218563</v>
      </c>
      <c r="P48" s="25">
        <f t="shared" si="12"/>
        <v>458611311.73635912</v>
      </c>
      <c r="Q48" s="26">
        <f t="shared" si="13"/>
        <v>0.23768858100286233</v>
      </c>
    </row>
    <row r="49" spans="1:17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 ht="15.75" x14ac:dyDescent="0.25">
      <c r="A50" s="89" t="s">
        <v>56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94" t="s">
        <v>54</v>
      </c>
      <c r="O50" s="95"/>
      <c r="P50" s="95"/>
      <c r="Q50" s="95"/>
    </row>
    <row r="51" spans="1:17" ht="15.75" thickBot="1" x14ac:dyDescent="0.3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15.75" thickBot="1" x14ac:dyDescent="0.3">
      <c r="A52" s="102"/>
      <c r="B52" s="105">
        <v>2021</v>
      </c>
      <c r="C52" s="106"/>
      <c r="D52" s="106"/>
      <c r="E52" s="106"/>
      <c r="F52" s="106"/>
      <c r="G52" s="107"/>
      <c r="H52" s="109">
        <v>2022</v>
      </c>
      <c r="I52" s="109"/>
      <c r="J52" s="109"/>
      <c r="K52" s="109"/>
      <c r="L52" s="109"/>
      <c r="M52" s="110"/>
      <c r="N52" s="87" t="s">
        <v>52</v>
      </c>
      <c r="O52" s="117"/>
      <c r="P52" s="117"/>
      <c r="Q52" s="88"/>
    </row>
    <row r="53" spans="1:17" ht="15.75" thickBot="1" x14ac:dyDescent="0.3">
      <c r="A53" s="103"/>
      <c r="B53" s="81" t="s">
        <v>2</v>
      </c>
      <c r="C53" s="83" t="s">
        <v>3</v>
      </c>
      <c r="D53" s="83" t="s">
        <v>4</v>
      </c>
      <c r="E53" s="83" t="s">
        <v>5</v>
      </c>
      <c r="F53" s="83" t="s">
        <v>6</v>
      </c>
      <c r="G53" s="79" t="s">
        <v>7</v>
      </c>
      <c r="H53" s="118" t="s">
        <v>2</v>
      </c>
      <c r="I53" s="98" t="s">
        <v>3</v>
      </c>
      <c r="J53" s="98" t="s">
        <v>4</v>
      </c>
      <c r="K53" s="98" t="s">
        <v>5</v>
      </c>
      <c r="L53" s="98" t="s">
        <v>6</v>
      </c>
      <c r="M53" s="100" t="s">
        <v>7</v>
      </c>
      <c r="N53" s="85" t="s">
        <v>2</v>
      </c>
      <c r="O53" s="86"/>
      <c r="P53" s="87" t="s">
        <v>3</v>
      </c>
      <c r="Q53" s="88"/>
    </row>
    <row r="54" spans="1:17" ht="15.75" thickBot="1" x14ac:dyDescent="0.3">
      <c r="A54" s="104"/>
      <c r="B54" s="82"/>
      <c r="C54" s="84"/>
      <c r="D54" s="84"/>
      <c r="E54" s="84"/>
      <c r="F54" s="84"/>
      <c r="G54" s="80"/>
      <c r="H54" s="119"/>
      <c r="I54" s="99"/>
      <c r="J54" s="99"/>
      <c r="K54" s="99"/>
      <c r="L54" s="99"/>
      <c r="M54" s="101"/>
      <c r="N54" s="2" t="s">
        <v>50</v>
      </c>
      <c r="O54" s="77" t="s">
        <v>51</v>
      </c>
      <c r="P54" s="77" t="s">
        <v>50</v>
      </c>
      <c r="Q54" s="78" t="s">
        <v>51</v>
      </c>
    </row>
    <row r="55" spans="1:17" x14ac:dyDescent="0.25">
      <c r="A55" s="56" t="s">
        <v>8</v>
      </c>
      <c r="B55" s="3">
        <v>39516275.260499999</v>
      </c>
      <c r="C55" s="4">
        <v>175301755.94546998</v>
      </c>
      <c r="D55" s="4">
        <v>135785480.68496996</v>
      </c>
      <c r="E55" s="4">
        <v>11976687.038085004</v>
      </c>
      <c r="F55" s="4">
        <v>152328570.44043103</v>
      </c>
      <c r="G55" s="5">
        <f>F55/C55</f>
        <v>0.86895062527391298</v>
      </c>
      <c r="H55" s="72">
        <v>692594948.99380004</v>
      </c>
      <c r="I55" s="7">
        <v>587505691.70935094</v>
      </c>
      <c r="J55" s="7">
        <v>-105089257.284449</v>
      </c>
      <c r="K55" s="7">
        <v>65420575.419680998</v>
      </c>
      <c r="L55" s="7">
        <v>471164433.04564798</v>
      </c>
      <c r="M55" s="8">
        <f>L55/I55</f>
        <v>0.80197424415547791</v>
      </c>
      <c r="N55" s="70">
        <f>H55-B55</f>
        <v>653078673.73330009</v>
      </c>
      <c r="O55" s="39">
        <f>(H55-B55)/B55</f>
        <v>16.526827729285248</v>
      </c>
      <c r="P55" s="68">
        <f>I55-C55</f>
        <v>412203935.76388097</v>
      </c>
      <c r="Q55" s="40">
        <f>(I55-C55)/C55</f>
        <v>2.3513965022238721</v>
      </c>
    </row>
    <row r="56" spans="1:17" x14ac:dyDescent="0.25">
      <c r="A56" s="56" t="s">
        <v>1</v>
      </c>
      <c r="B56" s="3">
        <v>22777246.550700001</v>
      </c>
      <c r="C56" s="4">
        <v>40244722.700823992</v>
      </c>
      <c r="D56" s="4">
        <v>17467476.150123991</v>
      </c>
      <c r="E56" s="4">
        <v>13919300.879047001</v>
      </c>
      <c r="F56" s="4">
        <v>19729618.512956001</v>
      </c>
      <c r="G56" s="5">
        <f t="shared" ref="G56:G58" si="16">F56/C56</f>
        <v>0.49024113446188677</v>
      </c>
      <c r="H56" s="72">
        <v>33700455.474600002</v>
      </c>
      <c r="I56" s="7">
        <v>54410543.977064997</v>
      </c>
      <c r="J56" s="7">
        <v>20710088.502464999</v>
      </c>
      <c r="K56" s="7">
        <v>12478735.767106</v>
      </c>
      <c r="L56" s="7">
        <v>18846481.616576999</v>
      </c>
      <c r="M56" s="8">
        <f t="shared" ref="M56:M57" si="17">L56/I56</f>
        <v>0.34637554119144853</v>
      </c>
      <c r="N56" s="67">
        <f>H56-B56</f>
        <v>10923208.923900001</v>
      </c>
      <c r="O56" s="13">
        <f t="shared" ref="O56:O57" si="18">(H56-B56)/B56</f>
        <v>0.47956669826556814</v>
      </c>
      <c r="P56" s="14">
        <f t="shared" ref="P56:P57" si="19">I56-C56</f>
        <v>14165821.276241004</v>
      </c>
      <c r="Q56" s="15">
        <f t="shared" ref="Q56:Q58" si="20">(I56-C56)/C56</f>
        <v>0.35199202095510934</v>
      </c>
    </row>
    <row r="57" spans="1:17" ht="15.75" thickBot="1" x14ac:dyDescent="0.3">
      <c r="A57" s="57" t="s">
        <v>0</v>
      </c>
      <c r="B57" s="17">
        <v>1205923469.5816</v>
      </c>
      <c r="C57" s="18">
        <v>1713916475.784976</v>
      </c>
      <c r="D57" s="18">
        <v>507993006.20337605</v>
      </c>
      <c r="E57" s="18">
        <v>86803939.370764017</v>
      </c>
      <c r="F57" s="18">
        <v>1471267218.4077563</v>
      </c>
      <c r="G57" s="19">
        <f t="shared" si="16"/>
        <v>0.85842410595528817</v>
      </c>
      <c r="H57" s="73">
        <v>1213554709.6214001</v>
      </c>
      <c r="I57" s="21">
        <v>1746158030.48122</v>
      </c>
      <c r="J57" s="21">
        <v>532603320.85981703</v>
      </c>
      <c r="K57" s="21">
        <v>141072706.13247699</v>
      </c>
      <c r="L57" s="21">
        <v>1498018372.9901199</v>
      </c>
      <c r="M57" s="22">
        <f t="shared" si="17"/>
        <v>0.85789392875127357</v>
      </c>
      <c r="N57" s="71">
        <f t="shared" ref="N57" si="21">H57-B57</f>
        <v>7631240.0398001671</v>
      </c>
      <c r="O57" s="43">
        <f t="shared" si="18"/>
        <v>6.3281296303552802E-3</v>
      </c>
      <c r="P57" s="69">
        <f t="shared" si="19"/>
        <v>32241554.696244001</v>
      </c>
      <c r="Q57" s="44">
        <f t="shared" si="20"/>
        <v>1.8811625392350189E-2</v>
      </c>
    </row>
    <row r="58" spans="1:17" ht="15.75" thickBot="1" x14ac:dyDescent="0.3">
      <c r="A58" s="59" t="s">
        <v>9</v>
      </c>
      <c r="B58" s="27">
        <f>SUM(B55:B57)</f>
        <v>1268216991.3927999</v>
      </c>
      <c r="C58" s="28">
        <f t="shared" ref="C58:F58" si="22">SUM(C55:C57)</f>
        <v>1929462954.4312699</v>
      </c>
      <c r="D58" s="28">
        <f t="shared" si="22"/>
        <v>661245963.03847003</v>
      </c>
      <c r="E58" s="28">
        <f t="shared" si="22"/>
        <v>112699927.28789602</v>
      </c>
      <c r="F58" s="28">
        <f t="shared" si="22"/>
        <v>1643325407.3611434</v>
      </c>
      <c r="G58" s="29">
        <f t="shared" si="16"/>
        <v>0.85170093760392063</v>
      </c>
      <c r="H58" s="74">
        <f>SUM(H55:H57)</f>
        <v>1939850114.0898001</v>
      </c>
      <c r="I58" s="31">
        <f t="shared" ref="I58" si="23">SUM(I55:I57)</f>
        <v>2388074266.1676359</v>
      </c>
      <c r="J58" s="31">
        <f>SUM(J55:J57)</f>
        <v>448224152.07783306</v>
      </c>
      <c r="K58" s="31">
        <f>SUM(K55:K57)</f>
        <v>218972017.31926399</v>
      </c>
      <c r="L58" s="31">
        <f>SUM(L55:L57)</f>
        <v>1988029287.6523449</v>
      </c>
      <c r="M58" s="32">
        <f>L58/I58</f>
        <v>0.83248218693077736</v>
      </c>
      <c r="N58" s="23">
        <f>H58-B58</f>
        <v>671633122.69700027</v>
      </c>
      <c r="O58" s="24">
        <f>(H58-B58)/B58</f>
        <v>0.5295884909721873</v>
      </c>
      <c r="P58" s="25">
        <f>I58-C58</f>
        <v>458611311.73636603</v>
      </c>
      <c r="Q58" s="26">
        <f t="shared" si="20"/>
        <v>0.237688581002866</v>
      </c>
    </row>
    <row r="59" spans="1:17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15.75" x14ac:dyDescent="0.25">
      <c r="A60" s="89" t="s">
        <v>57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94" t="s">
        <v>54</v>
      </c>
      <c r="O60" s="95"/>
      <c r="P60" s="95"/>
      <c r="Q60" s="95"/>
    </row>
    <row r="61" spans="1:17" ht="15.75" thickBot="1" x14ac:dyDescent="0.3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5.75" thickBot="1" x14ac:dyDescent="0.3">
      <c r="A62" s="123"/>
      <c r="B62" s="106">
        <v>2021</v>
      </c>
      <c r="C62" s="106"/>
      <c r="D62" s="106"/>
      <c r="E62" s="106"/>
      <c r="F62" s="106"/>
      <c r="G62" s="107"/>
      <c r="H62" s="108">
        <v>2022</v>
      </c>
      <c r="I62" s="109"/>
      <c r="J62" s="109"/>
      <c r="K62" s="109"/>
      <c r="L62" s="109"/>
      <c r="M62" s="110"/>
      <c r="N62" s="111" t="s">
        <v>52</v>
      </c>
      <c r="O62" s="112"/>
      <c r="P62" s="112"/>
      <c r="Q62" s="113"/>
    </row>
    <row r="63" spans="1:17" ht="15.75" thickBot="1" x14ac:dyDescent="0.3">
      <c r="A63" s="124"/>
      <c r="B63" s="121" t="s">
        <v>2</v>
      </c>
      <c r="C63" s="83" t="s">
        <v>3</v>
      </c>
      <c r="D63" s="83" t="s">
        <v>4</v>
      </c>
      <c r="E63" s="83" t="s">
        <v>5</v>
      </c>
      <c r="F63" s="83" t="s">
        <v>6</v>
      </c>
      <c r="G63" s="79" t="s">
        <v>7</v>
      </c>
      <c r="H63" s="96" t="s">
        <v>2</v>
      </c>
      <c r="I63" s="98" t="s">
        <v>3</v>
      </c>
      <c r="J63" s="98" t="s">
        <v>4</v>
      </c>
      <c r="K63" s="98" t="s">
        <v>5</v>
      </c>
      <c r="L63" s="98" t="s">
        <v>6</v>
      </c>
      <c r="M63" s="100" t="s">
        <v>7</v>
      </c>
      <c r="N63" s="85" t="s">
        <v>2</v>
      </c>
      <c r="O63" s="86"/>
      <c r="P63" s="87" t="s">
        <v>3</v>
      </c>
      <c r="Q63" s="88"/>
    </row>
    <row r="64" spans="1:17" ht="15.75" thickBot="1" x14ac:dyDescent="0.3">
      <c r="A64" s="125"/>
      <c r="B64" s="122"/>
      <c r="C64" s="84"/>
      <c r="D64" s="84"/>
      <c r="E64" s="84"/>
      <c r="F64" s="84"/>
      <c r="G64" s="80"/>
      <c r="H64" s="97"/>
      <c r="I64" s="99"/>
      <c r="J64" s="99"/>
      <c r="K64" s="99"/>
      <c r="L64" s="99"/>
      <c r="M64" s="101"/>
      <c r="N64" s="1" t="s">
        <v>50</v>
      </c>
      <c r="O64" s="34" t="s">
        <v>51</v>
      </c>
      <c r="P64" s="34" t="s">
        <v>50</v>
      </c>
      <c r="Q64" s="35" t="s">
        <v>51</v>
      </c>
    </row>
    <row r="65" spans="1:17" x14ac:dyDescent="0.25">
      <c r="A65" s="58" t="s">
        <v>15</v>
      </c>
      <c r="B65" s="61">
        <v>204313916.36040002</v>
      </c>
      <c r="C65" s="62">
        <v>209953044.88227299</v>
      </c>
      <c r="D65" s="62">
        <v>5639128.5218729675</v>
      </c>
      <c r="E65" s="62">
        <v>3091617.2839860003</v>
      </c>
      <c r="F65" s="62">
        <v>205691062.00388899</v>
      </c>
      <c r="G65" s="45">
        <f>F65/C65</f>
        <v>0.97970030450964019</v>
      </c>
      <c r="H65" s="66">
        <v>405747622.66689998</v>
      </c>
      <c r="I65" s="66">
        <v>308652175.83426398</v>
      </c>
      <c r="J65" s="66">
        <v>-97095446.832636103</v>
      </c>
      <c r="K65" s="66">
        <v>37002160.540858001</v>
      </c>
      <c r="L65" s="66">
        <v>267375549.40712899</v>
      </c>
      <c r="M65" s="46">
        <f>L65/I65</f>
        <v>0.86626815017400305</v>
      </c>
      <c r="N65" s="9">
        <f>H65-B65</f>
        <v>201433706.30649996</v>
      </c>
      <c r="O65" s="47">
        <f>(H65-B65)/B65</f>
        <v>0.98590301578469319</v>
      </c>
      <c r="P65" s="11">
        <f>I65-C65</f>
        <v>98699130.951990992</v>
      </c>
      <c r="Q65" s="48">
        <f>(I65-C65)/C65</f>
        <v>0.47010097427896114</v>
      </c>
    </row>
    <row r="66" spans="1:17" x14ac:dyDescent="0.25">
      <c r="A66" s="56" t="s">
        <v>16</v>
      </c>
      <c r="B66" s="63">
        <v>19944812.502999999</v>
      </c>
      <c r="C66" s="4">
        <v>23491902.477427997</v>
      </c>
      <c r="D66" s="4">
        <v>3547089.9744279981</v>
      </c>
      <c r="E66" s="4">
        <v>1020085.290763</v>
      </c>
      <c r="F66" s="4">
        <v>21670623.744924005</v>
      </c>
      <c r="G66" s="49">
        <f>F66/C66</f>
        <v>0.92247206311817642</v>
      </c>
      <c r="H66" s="7">
        <v>30141544.867000002</v>
      </c>
      <c r="I66" s="7">
        <v>29593089.100189999</v>
      </c>
      <c r="J66" s="7">
        <v>-548455.76681000704</v>
      </c>
      <c r="K66" s="7">
        <v>526205.34589700005</v>
      </c>
      <c r="L66" s="7">
        <v>26680470.700541001</v>
      </c>
      <c r="M66" s="50">
        <f>L66/I66</f>
        <v>0.90157775047450861</v>
      </c>
      <c r="N66" s="67">
        <f t="shared" ref="N66:N70" si="24">H66-B66</f>
        <v>10196732.364000004</v>
      </c>
      <c r="O66" s="51">
        <f t="shared" ref="O66:O70" si="25">(H66-B66)/B66</f>
        <v>0.51124734125559024</v>
      </c>
      <c r="P66" s="14">
        <f t="shared" ref="P66:P70" si="26">I66-C66</f>
        <v>6101186.6227620021</v>
      </c>
      <c r="Q66" s="52">
        <f t="shared" ref="Q66:Q70" si="27">(I66-C66)/C66</f>
        <v>0.25971445388998515</v>
      </c>
    </row>
    <row r="67" spans="1:17" x14ac:dyDescent="0.25">
      <c r="A67" s="56" t="s">
        <v>58</v>
      </c>
      <c r="B67" s="63">
        <v>14984353.784399999</v>
      </c>
      <c r="C67" s="4">
        <v>2564386.1582570001</v>
      </c>
      <c r="D67" s="4">
        <v>-12419967.626142999</v>
      </c>
      <c r="E67" s="4">
        <v>107183.97851700001</v>
      </c>
      <c r="F67" s="4">
        <v>2357576.2182279998</v>
      </c>
      <c r="G67" s="49">
        <f>F67/C67</f>
        <v>0.91935304308085641</v>
      </c>
      <c r="H67" s="7">
        <v>12238463.922499999</v>
      </c>
      <c r="I67" s="7">
        <v>2192452.7363229999</v>
      </c>
      <c r="J67" s="7">
        <v>-10046011.186177</v>
      </c>
      <c r="K67" s="7">
        <v>405574.76109599997</v>
      </c>
      <c r="L67" s="7">
        <v>1521130.939214</v>
      </c>
      <c r="M67" s="50">
        <f>L67/I67</f>
        <v>0.69380329802005891</v>
      </c>
      <c r="N67" s="67">
        <f t="shared" si="24"/>
        <v>-2745889.8618999999</v>
      </c>
      <c r="O67" s="51">
        <f t="shared" si="25"/>
        <v>-0.18325046921667767</v>
      </c>
      <c r="P67" s="14">
        <f t="shared" si="26"/>
        <v>-371933.42193400022</v>
      </c>
      <c r="Q67" s="52">
        <f t="shared" si="27"/>
        <v>-0.14503799310272419</v>
      </c>
    </row>
    <row r="68" spans="1:17" x14ac:dyDescent="0.25">
      <c r="A68" s="56" t="s">
        <v>13</v>
      </c>
      <c r="B68" s="63">
        <v>845400684.67229974</v>
      </c>
      <c r="C68" s="4">
        <v>1449367890.9050374</v>
      </c>
      <c r="D68" s="4">
        <v>603967206.23273766</v>
      </c>
      <c r="E68" s="4">
        <v>99420994.25899601</v>
      </c>
      <c r="F68" s="4">
        <v>1262677143.9277048</v>
      </c>
      <c r="G68" s="49">
        <f t="shared" ref="G68:G71" si="28">F68/C68</f>
        <v>0.87119160832191733</v>
      </c>
      <c r="H68" s="7">
        <v>987776646.64670002</v>
      </c>
      <c r="I68" s="7">
        <v>1648376507.4830999</v>
      </c>
      <c r="J68" s="7">
        <v>660599860.83640099</v>
      </c>
      <c r="K68" s="7">
        <v>96284349.463624999</v>
      </c>
      <c r="L68" s="7">
        <v>1441389283.48982</v>
      </c>
      <c r="M68" s="50">
        <f t="shared" ref="M68" si="29">L68/I68</f>
        <v>0.87442964452986049</v>
      </c>
      <c r="N68" s="67">
        <f t="shared" si="24"/>
        <v>142375961.97440028</v>
      </c>
      <c r="O68" s="51">
        <f t="shared" si="25"/>
        <v>0.16841240438501545</v>
      </c>
      <c r="P68" s="14">
        <f t="shared" si="26"/>
        <v>199008616.57806253</v>
      </c>
      <c r="Q68" s="52">
        <f t="shared" si="27"/>
        <v>0.13730717909984497</v>
      </c>
    </row>
    <row r="69" spans="1:17" x14ac:dyDescent="0.25">
      <c r="A69" s="56" t="s">
        <v>14</v>
      </c>
      <c r="B69" s="63">
        <v>165119945.82160002</v>
      </c>
      <c r="C69" s="4">
        <v>224433056.73126802</v>
      </c>
      <c r="D69" s="4">
        <v>59313110.909667999</v>
      </c>
      <c r="E69" s="4">
        <v>5858666.2581370017</v>
      </c>
      <c r="F69" s="4">
        <v>135297243.91144502</v>
      </c>
      <c r="G69" s="49">
        <f>F69/C69</f>
        <v>0.6028400890758594</v>
      </c>
      <c r="H69" s="7">
        <v>488701461.10359991</v>
      </c>
      <c r="I69" s="7">
        <v>381544812.86317098</v>
      </c>
      <c r="J69" s="7">
        <v>107156648.240429</v>
      </c>
      <c r="K69" s="7">
        <v>84647066.037304997</v>
      </c>
      <c r="L69" s="7">
        <v>235100646.53902099</v>
      </c>
      <c r="M69" s="50">
        <f>L69/I69</f>
        <v>0.61618095335850476</v>
      </c>
      <c r="N69" s="67">
        <f t="shared" si="24"/>
        <v>323581515.28199989</v>
      </c>
      <c r="O69" s="51">
        <f t="shared" si="25"/>
        <v>1.9596755175271554</v>
      </c>
      <c r="P69" s="14">
        <f t="shared" si="26"/>
        <v>157111756.13190296</v>
      </c>
      <c r="Q69" s="52">
        <f t="shared" si="27"/>
        <v>0.70003839193807205</v>
      </c>
    </row>
    <row r="70" spans="1:17" ht="15.75" thickBot="1" x14ac:dyDescent="0.3">
      <c r="A70" s="57" t="s">
        <v>12</v>
      </c>
      <c r="B70" s="64">
        <v>18453278.251099996</v>
      </c>
      <c r="C70" s="18">
        <v>19652673.277006</v>
      </c>
      <c r="D70" s="18">
        <v>1199395.025906004</v>
      </c>
      <c r="E70" s="18">
        <v>3201380.217497</v>
      </c>
      <c r="F70" s="18">
        <v>15631757.554951999</v>
      </c>
      <c r="G70" s="53">
        <f>F70/C70</f>
        <v>0.79540108028160483</v>
      </c>
      <c r="H70" s="21">
        <v>15244374.883100001</v>
      </c>
      <c r="I70" s="21">
        <v>17715228.150584001</v>
      </c>
      <c r="J70" s="21">
        <v>2470853.267484</v>
      </c>
      <c r="K70" s="21">
        <v>106661.17048299999</v>
      </c>
      <c r="L70" s="21">
        <v>15962206.576611999</v>
      </c>
      <c r="M70" s="50">
        <f>L70/I70</f>
        <v>0.9010443693374498</v>
      </c>
      <c r="N70" s="67">
        <f t="shared" si="24"/>
        <v>-3208903.3679999951</v>
      </c>
      <c r="O70" s="51">
        <f t="shared" si="25"/>
        <v>-0.17389340388929067</v>
      </c>
      <c r="P70" s="14">
        <f t="shared" si="26"/>
        <v>-1937445.1264219992</v>
      </c>
      <c r="Q70" s="52">
        <f t="shared" si="27"/>
        <v>-9.8584304491992278E-2</v>
      </c>
    </row>
    <row r="71" spans="1:17" ht="15.75" thickBot="1" x14ac:dyDescent="0.3">
      <c r="A71" s="59" t="s">
        <v>9</v>
      </c>
      <c r="B71" s="65">
        <f>SUM(B65:B70)</f>
        <v>1268216991.3927999</v>
      </c>
      <c r="C71" s="28">
        <f>SUM(C65:C70)</f>
        <v>1929462954.4312692</v>
      </c>
      <c r="D71" s="28">
        <f>SUM(D65:D70)</f>
        <v>661245963.03846955</v>
      </c>
      <c r="E71" s="28">
        <f>SUM(E65:E70)</f>
        <v>112699927.28789602</v>
      </c>
      <c r="F71" s="28">
        <f>SUM(F65:F70)</f>
        <v>1643325407.3611429</v>
      </c>
      <c r="G71" s="60">
        <f t="shared" si="28"/>
        <v>0.85170093760392074</v>
      </c>
      <c r="H71" s="31">
        <f>SUM(H65:H70)</f>
        <v>1939850114.0897999</v>
      </c>
      <c r="I71" s="31">
        <f>SUM(I65:I70)</f>
        <v>2388074266.1676321</v>
      </c>
      <c r="J71" s="31">
        <f>SUM(J65:J70)</f>
        <v>662537448.55869091</v>
      </c>
      <c r="K71" s="31">
        <f>SUM(K65:K70)</f>
        <v>218972017.31926399</v>
      </c>
      <c r="L71" s="31">
        <f>SUM(L65:L70)</f>
        <v>1988029287.6523371</v>
      </c>
      <c r="M71" s="32">
        <f>L71/I71</f>
        <v>0.83248218693077547</v>
      </c>
      <c r="N71" s="23">
        <f>H71-B71</f>
        <v>671633122.69700003</v>
      </c>
      <c r="O71" s="54">
        <f>(H71-B71)/B71</f>
        <v>0.52958849097218708</v>
      </c>
      <c r="P71" s="25">
        <f>H71-C71</f>
        <v>10387159.658530712</v>
      </c>
      <c r="Q71" s="55">
        <f>(I71-C71)/C71</f>
        <v>0.23768858100286447</v>
      </c>
    </row>
  </sheetData>
  <mergeCells count="80">
    <mergeCell ref="A60:M60"/>
    <mergeCell ref="N50:Q50"/>
    <mergeCell ref="N60:Q60"/>
    <mergeCell ref="J63:J64"/>
    <mergeCell ref="K63:K64"/>
    <mergeCell ref="L63:L64"/>
    <mergeCell ref="M63:M64"/>
    <mergeCell ref="N63:O63"/>
    <mergeCell ref="P63:Q63"/>
    <mergeCell ref="D63:D64"/>
    <mergeCell ref="E63:E64"/>
    <mergeCell ref="F63:F64"/>
    <mergeCell ref="G63:G64"/>
    <mergeCell ref="H63:H64"/>
    <mergeCell ref="I63:I64"/>
    <mergeCell ref="A62:A64"/>
    <mergeCell ref="B62:G62"/>
    <mergeCell ref="H62:M62"/>
    <mergeCell ref="N62:Q62"/>
    <mergeCell ref="B63:B64"/>
    <mergeCell ref="C63:C64"/>
    <mergeCell ref="L44:L45"/>
    <mergeCell ref="M44:M45"/>
    <mergeCell ref="L53:L54"/>
    <mergeCell ref="M53:M54"/>
    <mergeCell ref="N53:O53"/>
    <mergeCell ref="A50:M50"/>
    <mergeCell ref="A52:A54"/>
    <mergeCell ref="B52:G52"/>
    <mergeCell ref="H52:M52"/>
    <mergeCell ref="N52:Q52"/>
    <mergeCell ref="B53:B54"/>
    <mergeCell ref="C53:C54"/>
    <mergeCell ref="D53:D54"/>
    <mergeCell ref="E53:E54"/>
    <mergeCell ref="P53:Q53"/>
    <mergeCell ref="F53:F54"/>
    <mergeCell ref="G53:G54"/>
    <mergeCell ref="H53:H54"/>
    <mergeCell ref="I53:I54"/>
    <mergeCell ref="J53:J54"/>
    <mergeCell ref="K53:K54"/>
    <mergeCell ref="A43:A45"/>
    <mergeCell ref="B43:G43"/>
    <mergeCell ref="H43:M43"/>
    <mergeCell ref="N43:Q43"/>
    <mergeCell ref="B44:B45"/>
    <mergeCell ref="C44:C45"/>
    <mergeCell ref="D44:D45"/>
    <mergeCell ref="E44:E45"/>
    <mergeCell ref="F44:F45"/>
    <mergeCell ref="G44:G45"/>
    <mergeCell ref="N44:O44"/>
    <mergeCell ref="P44:Q44"/>
    <mergeCell ref="H44:H45"/>
    <mergeCell ref="I44:I45"/>
    <mergeCell ref="J44:J45"/>
    <mergeCell ref="K44:K45"/>
    <mergeCell ref="N4:O4"/>
    <mergeCell ref="P4:Q4"/>
    <mergeCell ref="A1:M1"/>
    <mergeCell ref="N1:Q1"/>
    <mergeCell ref="A41:M41"/>
    <mergeCell ref="N41:Q41"/>
    <mergeCell ref="H4:H5"/>
    <mergeCell ref="I4:I5"/>
    <mergeCell ref="J4:J5"/>
    <mergeCell ref="K4:K5"/>
    <mergeCell ref="L4:L5"/>
    <mergeCell ref="M4:M5"/>
    <mergeCell ref="A3:A5"/>
    <mergeCell ref="B3:G3"/>
    <mergeCell ref="H3:M3"/>
    <mergeCell ref="N3:Q3"/>
    <mergeCell ref="G4:G5"/>
    <mergeCell ref="B4:B5"/>
    <mergeCell ref="C4:C5"/>
    <mergeCell ref="D4:D5"/>
    <mergeCell ref="E4:E5"/>
    <mergeCell ref="F4:F5"/>
  </mergeCells>
  <printOptions horizontalCentered="1"/>
  <pageMargins left="0.11811023622047245" right="0.11811023622047245" top="0.78740157480314965" bottom="0.78740157480314965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Rel. Orç.Idoso 2022 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Loureiro de Bonis Almeida Simoes</dc:creator>
  <cp:lastModifiedBy>Pedro</cp:lastModifiedBy>
  <cp:lastPrinted>2023-03-30T16:00:44Z</cp:lastPrinted>
  <dcterms:created xsi:type="dcterms:W3CDTF">2022-11-16T16:58:35Z</dcterms:created>
  <dcterms:modified xsi:type="dcterms:W3CDTF">2023-03-30T16:00:51Z</dcterms:modified>
</cp:coreProperties>
</file>