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fdealmeida\Desktop\"/>
    </mc:Choice>
  </mc:AlternateContent>
  <xr:revisionPtr revIDLastSave="0" documentId="13_ncr:1_{FAD1CA49-8343-4C52-ACFE-7B087D511B07}" xr6:coauthVersionLast="47" xr6:coauthVersionMax="47" xr10:uidLastSave="{00000000-0000-0000-0000-000000000000}"/>
  <bookViews>
    <workbookView xWindow="-2910" yWindow="-14970" windowWidth="26715" windowHeight="14295" tabRatio="601" xr2:uid="{00000000-000D-0000-FFFF-FFFF00000000}"/>
  </bookViews>
  <sheets>
    <sheet name="Execução orç OCA até ago 2023" sheetId="6" r:id="rId1"/>
  </sheets>
  <definedNames>
    <definedName name="_xlnm._FilterDatabase" localSheetId="0" hidden="1">'Execução orç OCA até ago 2023'!$A$3:$Q$48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9" i="6" l="1"/>
  <c r="M56" i="6"/>
  <c r="M55" i="6"/>
  <c r="I48" i="6"/>
  <c r="H48" i="6"/>
  <c r="M34" i="6"/>
  <c r="H57" i="6" l="1"/>
  <c r="P21" i="6"/>
  <c r="P22" i="6"/>
  <c r="Q27" i="6"/>
  <c r="Q30" i="6"/>
  <c r="P33" i="6"/>
  <c r="P36" i="6"/>
  <c r="P37" i="6"/>
  <c r="P41" i="6"/>
  <c r="O22" i="6"/>
  <c r="O28" i="6"/>
  <c r="O30" i="6"/>
  <c r="N33" i="6"/>
  <c r="N36" i="6"/>
  <c r="N37" i="6"/>
  <c r="N38" i="6"/>
  <c r="N41" i="6"/>
  <c r="G37" i="6"/>
  <c r="G29" i="6"/>
  <c r="N55" i="6"/>
  <c r="D57" i="6"/>
  <c r="M36" i="6" l="1"/>
  <c r="M12" i="6"/>
  <c r="M39" i="6"/>
  <c r="L48" i="6"/>
  <c r="P39" i="6"/>
  <c r="M38" i="6"/>
  <c r="P38" i="6"/>
  <c r="M30" i="6"/>
  <c r="N39" i="6"/>
  <c r="J48" i="6" l="1"/>
  <c r="K48" i="6"/>
  <c r="F48" i="6" l="1"/>
  <c r="L80" i="6" l="1"/>
  <c r="K80" i="6"/>
  <c r="J80" i="6"/>
  <c r="I80" i="6"/>
  <c r="H80" i="6"/>
  <c r="F80" i="6"/>
  <c r="E80" i="6"/>
  <c r="D80" i="6"/>
  <c r="C80" i="6"/>
  <c r="B80" i="6"/>
  <c r="Q79" i="6"/>
  <c r="P79" i="6"/>
  <c r="O79" i="6"/>
  <c r="N79" i="6"/>
  <c r="G79" i="6"/>
  <c r="Q78" i="6"/>
  <c r="P78" i="6"/>
  <c r="O78" i="6"/>
  <c r="N78" i="6"/>
  <c r="M78" i="6"/>
  <c r="G78" i="6"/>
  <c r="Q77" i="6"/>
  <c r="P77" i="6"/>
  <c r="O77" i="6"/>
  <c r="N77" i="6"/>
  <c r="M77" i="6"/>
  <c r="G77" i="6"/>
  <c r="Q76" i="6"/>
  <c r="P76" i="6"/>
  <c r="O76" i="6"/>
  <c r="N76" i="6"/>
  <c r="M76" i="6"/>
  <c r="G76" i="6"/>
  <c r="Q75" i="6"/>
  <c r="P75" i="6"/>
  <c r="O75" i="6"/>
  <c r="N75" i="6"/>
  <c r="M75" i="6"/>
  <c r="G75" i="6"/>
  <c r="Q74" i="6"/>
  <c r="P74" i="6"/>
  <c r="O74" i="6"/>
  <c r="N74" i="6"/>
  <c r="M74" i="6"/>
  <c r="G74" i="6"/>
  <c r="L67" i="6"/>
  <c r="K67" i="6"/>
  <c r="J67" i="6"/>
  <c r="I67" i="6"/>
  <c r="H67" i="6"/>
  <c r="F67" i="6"/>
  <c r="E67" i="6"/>
  <c r="D67" i="6"/>
  <c r="C67" i="6"/>
  <c r="B67" i="6"/>
  <c r="Q66" i="6"/>
  <c r="P66" i="6"/>
  <c r="O66" i="6"/>
  <c r="N66" i="6"/>
  <c r="M66" i="6"/>
  <c r="G66" i="6"/>
  <c r="Q65" i="6"/>
  <c r="P65" i="6"/>
  <c r="O65" i="6"/>
  <c r="N65" i="6"/>
  <c r="M65" i="6"/>
  <c r="G65" i="6"/>
  <c r="Q64" i="6"/>
  <c r="P64" i="6"/>
  <c r="O64" i="6"/>
  <c r="N64" i="6"/>
  <c r="M64" i="6"/>
  <c r="G64" i="6"/>
  <c r="L57" i="6"/>
  <c r="K57" i="6"/>
  <c r="J57" i="6"/>
  <c r="I57" i="6"/>
  <c r="F57" i="6"/>
  <c r="G57" i="6" s="1"/>
  <c r="E57" i="6"/>
  <c r="C57" i="6"/>
  <c r="B57" i="6"/>
  <c r="Q56" i="6"/>
  <c r="P56" i="6"/>
  <c r="O56" i="6"/>
  <c r="N56" i="6"/>
  <c r="G56" i="6"/>
  <c r="Q55" i="6"/>
  <c r="P55" i="6"/>
  <c r="O55" i="6"/>
  <c r="G55" i="6"/>
  <c r="E48" i="6"/>
  <c r="D48" i="6"/>
  <c r="C48" i="6"/>
  <c r="P48" i="6" s="1"/>
  <c r="B48" i="6"/>
  <c r="O48" i="6" s="1"/>
  <c r="Q47" i="6"/>
  <c r="P47" i="6"/>
  <c r="O47" i="6"/>
  <c r="N47" i="6"/>
  <c r="G47" i="6"/>
  <c r="Q46" i="6"/>
  <c r="P46" i="6"/>
  <c r="O46" i="6"/>
  <c r="N46" i="6"/>
  <c r="M46" i="6"/>
  <c r="G46" i="6"/>
  <c r="Q45" i="6"/>
  <c r="P45" i="6"/>
  <c r="O45" i="6"/>
  <c r="N45" i="6"/>
  <c r="M45" i="6"/>
  <c r="G45" i="6"/>
  <c r="Q44" i="6"/>
  <c r="P44" i="6"/>
  <c r="O44" i="6"/>
  <c r="N44" i="6"/>
  <c r="M44" i="6"/>
  <c r="G44" i="6"/>
  <c r="Q43" i="6"/>
  <c r="P43" i="6"/>
  <c r="O43" i="6"/>
  <c r="N43" i="6"/>
  <c r="P42" i="6"/>
  <c r="N42" i="6"/>
  <c r="P40" i="6"/>
  <c r="N40" i="6"/>
  <c r="G40" i="6"/>
  <c r="Q35" i="6"/>
  <c r="P35" i="6"/>
  <c r="O35" i="6"/>
  <c r="N35" i="6"/>
  <c r="M35" i="6"/>
  <c r="G35" i="6"/>
  <c r="Q34" i="6"/>
  <c r="P34" i="6"/>
  <c r="O34" i="6"/>
  <c r="N34" i="6"/>
  <c r="G34" i="6"/>
  <c r="P32" i="6"/>
  <c r="N32" i="6"/>
  <c r="Q31" i="6"/>
  <c r="P31" i="6"/>
  <c r="O31" i="6"/>
  <c r="N31" i="6"/>
  <c r="M31" i="6"/>
  <c r="G31" i="6"/>
  <c r="P30" i="6"/>
  <c r="N30" i="6"/>
  <c r="P29" i="6"/>
  <c r="N29" i="6"/>
  <c r="Q28" i="6"/>
  <c r="P28" i="6"/>
  <c r="N28" i="6"/>
  <c r="M28" i="6"/>
  <c r="G28" i="6"/>
  <c r="P27" i="6"/>
  <c r="O27" i="6"/>
  <c r="N27" i="6"/>
  <c r="M27" i="6"/>
  <c r="G27" i="6"/>
  <c r="Q26" i="6"/>
  <c r="P26" i="6"/>
  <c r="O26" i="6"/>
  <c r="N26" i="6"/>
  <c r="M26" i="6"/>
  <c r="G26" i="6"/>
  <c r="Q25" i="6"/>
  <c r="P25" i="6"/>
  <c r="O25" i="6"/>
  <c r="N25" i="6"/>
  <c r="M25" i="6"/>
  <c r="G25" i="6"/>
  <c r="Q24" i="6"/>
  <c r="P24" i="6"/>
  <c r="O24" i="6"/>
  <c r="N24" i="6"/>
  <c r="Q23" i="6"/>
  <c r="P23" i="6"/>
  <c r="O23" i="6"/>
  <c r="N23" i="6"/>
  <c r="N22" i="6"/>
  <c r="Q21" i="6"/>
  <c r="O21" i="6"/>
  <c r="N21" i="6"/>
  <c r="M21" i="6"/>
  <c r="G21" i="6"/>
  <c r="Q20" i="6"/>
  <c r="P20" i="6"/>
  <c r="O20" i="6"/>
  <c r="N20" i="6"/>
  <c r="Q19" i="6"/>
  <c r="P19" i="6"/>
  <c r="O19" i="6"/>
  <c r="N19" i="6"/>
  <c r="M19" i="6"/>
  <c r="G19" i="6"/>
  <c r="Q18" i="6"/>
  <c r="P18" i="6"/>
  <c r="O18" i="6"/>
  <c r="N18" i="6"/>
  <c r="M18" i="6"/>
  <c r="G18" i="6"/>
  <c r="Q17" i="6"/>
  <c r="P17" i="6"/>
  <c r="O17" i="6"/>
  <c r="N17" i="6"/>
  <c r="M17" i="6"/>
  <c r="G17" i="6"/>
  <c r="P16" i="6"/>
  <c r="N16" i="6"/>
  <c r="Q15" i="6"/>
  <c r="P15" i="6"/>
  <c r="O15" i="6"/>
  <c r="N15" i="6"/>
  <c r="M15" i="6"/>
  <c r="G15" i="6"/>
  <c r="Q14" i="6"/>
  <c r="P14" i="6"/>
  <c r="O14" i="6"/>
  <c r="N14" i="6"/>
  <c r="Q13" i="6"/>
  <c r="P13" i="6"/>
  <c r="O13" i="6"/>
  <c r="N13" i="6"/>
  <c r="M13" i="6"/>
  <c r="G13" i="6"/>
  <c r="Q12" i="6"/>
  <c r="P12" i="6"/>
  <c r="O12" i="6"/>
  <c r="N12" i="6"/>
  <c r="G12" i="6"/>
  <c r="Q11" i="6"/>
  <c r="P11" i="6"/>
  <c r="O11" i="6"/>
  <c r="N11" i="6"/>
  <c r="M11" i="6"/>
  <c r="G11" i="6"/>
  <c r="Q10" i="6"/>
  <c r="P10" i="6"/>
  <c r="O10" i="6"/>
  <c r="N10" i="6"/>
  <c r="M10" i="6"/>
  <c r="G10" i="6"/>
  <c r="Q9" i="6"/>
  <c r="P9" i="6"/>
  <c r="O9" i="6"/>
  <c r="N9" i="6"/>
  <c r="M9" i="6"/>
  <c r="G9" i="6"/>
  <c r="Q8" i="6"/>
  <c r="P8" i="6"/>
  <c r="O8" i="6"/>
  <c r="N8" i="6"/>
  <c r="M8" i="6"/>
  <c r="G8" i="6"/>
  <c r="Q7" i="6"/>
  <c r="P7" i="6"/>
  <c r="O7" i="6"/>
  <c r="N7" i="6"/>
  <c r="Q6" i="6"/>
  <c r="P6" i="6"/>
  <c r="O6" i="6"/>
  <c r="N6" i="6"/>
  <c r="M6" i="6"/>
  <c r="G6" i="6"/>
  <c r="O67" i="6" l="1"/>
  <c r="N48" i="6"/>
  <c r="Q57" i="6"/>
  <c r="G80" i="6"/>
  <c r="M80" i="6"/>
  <c r="P57" i="6"/>
  <c r="G67" i="6"/>
  <c r="P67" i="6"/>
  <c r="O57" i="6"/>
  <c r="N57" i="6"/>
  <c r="M48" i="6"/>
  <c r="G48" i="6"/>
  <c r="N67" i="6"/>
  <c r="Q48" i="6"/>
  <c r="O80" i="6"/>
  <c r="M67" i="6"/>
  <c r="Q67" i="6"/>
  <c r="M57" i="6"/>
  <c r="Q80" i="6"/>
  <c r="P80" i="6"/>
  <c r="N80" i="6"/>
</calcChain>
</file>

<file path=xl/sharedStrings.xml><?xml version="1.0" encoding="utf-8"?>
<sst xmlns="http://schemas.openxmlformats.org/spreadsheetml/2006/main" count="175" uniqueCount="74">
  <si>
    <t>Serviços de Utilidade Pública</t>
  </si>
  <si>
    <t xml:space="preserve">	Atividades de manutenção administrativa</t>
  </si>
  <si>
    <t>Atividades de pessoal e encargos sociais</t>
  </si>
  <si>
    <t>Projetos</t>
  </si>
  <si>
    <t>Atividades finalísticas</t>
  </si>
  <si>
    <t>TOTAL</t>
  </si>
  <si>
    <t>Assistência Social</t>
  </si>
  <si>
    <t>Saúde</t>
  </si>
  <si>
    <t>Educação</t>
  </si>
  <si>
    <t>SUBCOM</t>
  </si>
  <si>
    <t>SECEC</t>
  </si>
  <si>
    <t>FUNARJ</t>
  </si>
  <si>
    <t>FTMRJ</t>
  </si>
  <si>
    <t>FEC</t>
  </si>
  <si>
    <t>FUNESBOM</t>
  </si>
  <si>
    <t>SUDERJ</t>
  </si>
  <si>
    <t>SEEDUC</t>
  </si>
  <si>
    <t>DEGASE</t>
  </si>
  <si>
    <t>CEE</t>
  </si>
  <si>
    <t>FUSPRJ</t>
  </si>
  <si>
    <t>PROCON-RJ</t>
  </si>
  <si>
    <t>SEAS</t>
  </si>
  <si>
    <t>UEPSAM</t>
  </si>
  <si>
    <t>INEA</t>
  </si>
  <si>
    <t>SES</t>
  </si>
  <si>
    <t>FSERJ</t>
  </si>
  <si>
    <t>FES</t>
  </si>
  <si>
    <t>IVB</t>
  </si>
  <si>
    <t>UERJ</t>
  </si>
  <si>
    <t>FAETEC</t>
  </si>
  <si>
    <t>CECIERJ</t>
  </si>
  <si>
    <t>FUNCIERJ</t>
  </si>
  <si>
    <t>SEDSODH</t>
  </si>
  <si>
    <t>FLXIII</t>
  </si>
  <si>
    <t>FIA-RJ</t>
  </si>
  <si>
    <t>FFIA</t>
  </si>
  <si>
    <t>FUPDE</t>
  </si>
  <si>
    <t>FEAS</t>
  </si>
  <si>
    <t>SECID</t>
  </si>
  <si>
    <t>SEINFRA</t>
  </si>
  <si>
    <t>CEHAB-RJ</t>
  </si>
  <si>
    <t>Dot. Inicial</t>
  </si>
  <si>
    <t>Dot. Atual.</t>
  </si>
  <si>
    <t>R$</t>
  </si>
  <si>
    <t>%</t>
  </si>
  <si>
    <t>SECC</t>
  </si>
  <si>
    <t>FUNJOVEM</t>
  </si>
  <si>
    <t>SEPM</t>
  </si>
  <si>
    <t>SEAVIT</t>
  </si>
  <si>
    <t>Créditos</t>
  </si>
  <si>
    <t>Conting.</t>
  </si>
  <si>
    <t>Liq.</t>
  </si>
  <si>
    <t>Liq/Dot. Atual. (%)</t>
  </si>
  <si>
    <t>Exclusivo</t>
  </si>
  <si>
    <t>Não Exclusivo</t>
  </si>
  <si>
    <t>Orçamento Criança e Adolescente por Unidade Orçamentária</t>
  </si>
  <si>
    <t>Orçamento Criança e Adolescente por Eixo</t>
  </si>
  <si>
    <t>Orçamento Criança e Adolescente por Grupo de Gasto</t>
  </si>
  <si>
    <t>Orçamento Criança e Adolescente por Tipo (Exclusivo vs. Não exclusivo)</t>
  </si>
  <si>
    <t>Outras ativ. caráter obrigatório</t>
  </si>
  <si>
    <t>SEEL</t>
  </si>
  <si>
    <t>SECTI</t>
  </si>
  <si>
    <t>SEHIS</t>
  </si>
  <si>
    <t>SEIJES</t>
  </si>
  <si>
    <t>Comparação 2023/2022</t>
  </si>
  <si>
    <t>SEM</t>
  </si>
  <si>
    <t>Observação</t>
  </si>
  <si>
    <t>Unidade Orçamentária extinta</t>
  </si>
  <si>
    <t xml:space="preserve"> Unidade Orçamentária não tem ações no OCA 2023</t>
  </si>
  <si>
    <t>Unidade Orçamentária criada</t>
  </si>
  <si>
    <t xml:space="preserve">- </t>
  </si>
  <si>
    <t>SEELJE</t>
  </si>
  <si>
    <t xml:space="preserve"> Unidade Orçamentária não teve ações no OCA 2022</t>
  </si>
  <si>
    <t>Até Agosto/2023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</si>
</sst>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###.00"/>
    <numFmt numFmtId="165" formatCode="0.0%"/>
    <numFmt numFmtId="166" formatCode="###,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165" fontId="3" fillId="3" borderId="28" xfId="1" applyNumberFormat="1" applyFont="1" applyFill="1" applyBorder="1"/>
    <xf numFmtId="165" fontId="3" fillId="4" borderId="27" xfId="1" applyNumberFormat="1" applyFont="1" applyFill="1" applyBorder="1"/>
    <xf numFmtId="165" fontId="3" fillId="4" borderId="28" xfId="1" applyNumberFormat="1" applyFont="1" applyFill="1" applyBorder="1"/>
    <xf numFmtId="165" fontId="3" fillId="4" borderId="9" xfId="1" applyNumberFormat="1" applyFont="1" applyFill="1" applyBorder="1"/>
    <xf numFmtId="165" fontId="3" fillId="3" borderId="9" xfId="1" applyNumberFormat="1" applyFont="1" applyFill="1" applyBorder="1"/>
    <xf numFmtId="165" fontId="3" fillId="4" borderId="20" xfId="1" applyNumberFormat="1" applyFont="1" applyFill="1" applyBorder="1"/>
    <xf numFmtId="165" fontId="3" fillId="2" borderId="24" xfId="1" applyNumberFormat="1" applyFont="1" applyFill="1" applyBorder="1"/>
    <xf numFmtId="165" fontId="3" fillId="3" borderId="24" xfId="1" applyNumberFormat="1" applyFont="1" applyFill="1" applyBorder="1"/>
    <xf numFmtId="165" fontId="3" fillId="4" borderId="23" xfId="1" applyNumberFormat="1" applyFont="1" applyFill="1" applyBorder="1"/>
    <xf numFmtId="165" fontId="3" fillId="4" borderId="24" xfId="1" applyNumberFormat="1" applyFont="1" applyFill="1" applyBorder="1"/>
    <xf numFmtId="165" fontId="3" fillId="2" borderId="34" xfId="1" applyNumberFormat="1" applyFont="1" applyFill="1" applyBorder="1" applyAlignment="1">
      <alignment horizontal="center"/>
    </xf>
    <xf numFmtId="165" fontId="3" fillId="3" borderId="34" xfId="1" applyNumberFormat="1" applyFont="1" applyFill="1" applyBorder="1" applyAlignment="1">
      <alignment horizontal="center"/>
    </xf>
    <xf numFmtId="165" fontId="3" fillId="4" borderId="6" xfId="1" applyNumberFormat="1" applyFont="1" applyFill="1" applyBorder="1"/>
    <xf numFmtId="165" fontId="3" fillId="4" borderId="7" xfId="1" applyNumberFormat="1" applyFont="1" applyFill="1" applyBorder="1"/>
    <xf numFmtId="165" fontId="3" fillId="2" borderId="31" xfId="1" applyNumberFormat="1" applyFont="1" applyFill="1" applyBorder="1" applyAlignment="1">
      <alignment horizontal="center"/>
    </xf>
    <xf numFmtId="165" fontId="3" fillId="3" borderId="31" xfId="1" applyNumberFormat="1" applyFont="1" applyFill="1" applyBorder="1" applyAlignment="1">
      <alignment horizontal="center"/>
    </xf>
    <xf numFmtId="165" fontId="3" fillId="4" borderId="19" xfId="1" applyNumberFormat="1" applyFont="1" applyFill="1" applyBorder="1"/>
    <xf numFmtId="165" fontId="3" fillId="2" borderId="35" xfId="1" applyNumberFormat="1" applyFont="1" applyFill="1" applyBorder="1" applyAlignment="1">
      <alignment horizontal="center"/>
    </xf>
    <xf numFmtId="165" fontId="3" fillId="3" borderId="35" xfId="1" applyNumberFormat="1" applyFont="1" applyFill="1" applyBorder="1" applyAlignment="1">
      <alignment horizontal="center"/>
    </xf>
    <xf numFmtId="165" fontId="3" fillId="4" borderId="1" xfId="1" applyNumberFormat="1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2" borderId="24" xfId="1" applyNumberFormat="1" applyFont="1" applyFill="1" applyBorder="1" applyAlignment="1">
      <alignment horizontal="center"/>
    </xf>
    <xf numFmtId="165" fontId="3" fillId="3" borderId="24" xfId="1" applyNumberFormat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165" fontId="3" fillId="4" borderId="9" xfId="1" applyNumberFormat="1" applyFont="1" applyFill="1" applyBorder="1" applyAlignment="1">
      <alignment horizontal="center"/>
    </xf>
    <xf numFmtId="165" fontId="3" fillId="4" borderId="23" xfId="1" applyNumberFormat="1" applyFont="1" applyFill="1" applyBorder="1" applyAlignment="1">
      <alignment horizontal="center"/>
    </xf>
    <xf numFmtId="165" fontId="3" fillId="4" borderId="24" xfId="1" applyNumberFormat="1" applyFont="1" applyFill="1" applyBorder="1" applyAlignment="1">
      <alignment horizontal="center"/>
    </xf>
    <xf numFmtId="3" fontId="3" fillId="4" borderId="23" xfId="0" applyNumberFormat="1" applyFont="1" applyFill="1" applyBorder="1"/>
    <xf numFmtId="3" fontId="3" fillId="4" borderId="8" xfId="0" applyNumberFormat="1" applyFont="1" applyFill="1" applyBorder="1"/>
    <xf numFmtId="3" fontId="3" fillId="4" borderId="22" xfId="0" applyNumberFormat="1" applyFont="1" applyFill="1" applyBorder="1"/>
    <xf numFmtId="166" fontId="3" fillId="2" borderId="18" xfId="0" applyNumberFormat="1" applyFont="1" applyFill="1" applyBorder="1"/>
    <xf numFmtId="166" fontId="3" fillId="2" borderId="19" xfId="0" applyNumberFormat="1" applyFont="1" applyFill="1" applyBorder="1"/>
    <xf numFmtId="166" fontId="3" fillId="2" borderId="22" xfId="0" applyNumberFormat="1" applyFont="1" applyFill="1" applyBorder="1"/>
    <xf numFmtId="166" fontId="3" fillId="2" borderId="23" xfId="0" applyNumberFormat="1" applyFont="1" applyFill="1" applyBorder="1"/>
    <xf numFmtId="166" fontId="3" fillId="2" borderId="5" xfId="0" applyNumberFormat="1" applyFont="1" applyFill="1" applyBorder="1"/>
    <xf numFmtId="166" fontId="3" fillId="2" borderId="6" xfId="0" applyNumberFormat="1" applyFont="1" applyFill="1" applyBorder="1"/>
    <xf numFmtId="3" fontId="3" fillId="4" borderId="5" xfId="0" applyNumberFormat="1" applyFont="1" applyFill="1" applyBorder="1"/>
    <xf numFmtId="3" fontId="3" fillId="4" borderId="6" xfId="0" applyNumberFormat="1" applyFont="1" applyFill="1" applyBorder="1"/>
    <xf numFmtId="3" fontId="3" fillId="4" borderId="19" xfId="0" applyNumberFormat="1" applyFont="1" applyFill="1" applyBorder="1"/>
    <xf numFmtId="3" fontId="3" fillId="4" borderId="18" xfId="0" applyNumberFormat="1" applyFont="1" applyFill="1" applyBorder="1"/>
    <xf numFmtId="166" fontId="3" fillId="2" borderId="26" xfId="0" applyNumberFormat="1" applyFont="1" applyFill="1" applyBorder="1"/>
    <xf numFmtId="166" fontId="3" fillId="2" borderId="27" xfId="0" applyNumberFormat="1" applyFont="1" applyFill="1" applyBorder="1"/>
    <xf numFmtId="3" fontId="3" fillId="4" borderId="27" xfId="0" applyNumberFormat="1" applyFont="1" applyFill="1" applyBorder="1"/>
    <xf numFmtId="0" fontId="3" fillId="7" borderId="0" xfId="0" applyFont="1" applyFill="1"/>
    <xf numFmtId="0" fontId="2" fillId="6" borderId="32" xfId="0" applyFont="1" applyFill="1" applyBorder="1" applyAlignment="1">
      <alignment horizontal="right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right" vertical="center"/>
    </xf>
    <xf numFmtId="165" fontId="3" fillId="2" borderId="3" xfId="1" applyNumberFormat="1" applyFont="1" applyFill="1" applyBorder="1" applyAlignment="1">
      <alignment horizontal="center"/>
    </xf>
    <xf numFmtId="165" fontId="3" fillId="2" borderId="33" xfId="1" applyNumberFormat="1" applyFont="1" applyFill="1" applyBorder="1"/>
    <xf numFmtId="165" fontId="3" fillId="2" borderId="3" xfId="1" applyNumberFormat="1" applyFont="1" applyFill="1" applyBorder="1"/>
    <xf numFmtId="164" fontId="3" fillId="3" borderId="27" xfId="0" applyNumberFormat="1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165" fontId="3" fillId="4" borderId="9" xfId="1" quotePrefix="1" applyNumberFormat="1" applyFont="1" applyFill="1" applyBorder="1" applyAlignment="1">
      <alignment horizontal="center" vertical="center"/>
    </xf>
    <xf numFmtId="165" fontId="3" fillId="4" borderId="1" xfId="1" quotePrefix="1" applyNumberFormat="1" applyFont="1" applyFill="1" applyBorder="1" applyAlignment="1">
      <alignment horizontal="center" vertical="center"/>
    </xf>
    <xf numFmtId="166" fontId="3" fillId="2" borderId="32" xfId="0" applyNumberFormat="1" applyFont="1" applyFill="1" applyBorder="1"/>
    <xf numFmtId="165" fontId="3" fillId="2" borderId="31" xfId="1" applyNumberFormat="1" applyFont="1" applyFill="1" applyBorder="1"/>
    <xf numFmtId="3" fontId="3" fillId="4" borderId="49" xfId="0" applyNumberFormat="1" applyFont="1" applyFill="1" applyBorder="1"/>
    <xf numFmtId="166" fontId="3" fillId="3" borderId="22" xfId="0" applyNumberFormat="1" applyFont="1" applyFill="1" applyBorder="1"/>
    <xf numFmtId="166" fontId="3" fillId="3" borderId="23" xfId="0" applyNumberFormat="1" applyFont="1" applyFill="1" applyBorder="1"/>
    <xf numFmtId="165" fontId="3" fillId="4" borderId="19" xfId="1" applyNumberFormat="1" applyFont="1" applyFill="1" applyBorder="1" applyAlignment="1">
      <alignment horizontal="center"/>
    </xf>
    <xf numFmtId="165" fontId="3" fillId="4" borderId="20" xfId="1" applyNumberFormat="1" applyFont="1" applyFill="1" applyBorder="1" applyAlignment="1">
      <alignment horizontal="center"/>
    </xf>
    <xf numFmtId="166" fontId="3" fillId="2" borderId="35" xfId="0" applyNumberFormat="1" applyFont="1" applyFill="1" applyBorder="1"/>
    <xf numFmtId="0" fontId="2" fillId="6" borderId="36" xfId="0" applyFont="1" applyFill="1" applyBorder="1" applyAlignment="1">
      <alignment horizontal="center" vertical="center"/>
    </xf>
    <xf numFmtId="3" fontId="3" fillId="4" borderId="1" xfId="0" applyNumberFormat="1" applyFont="1" applyFill="1" applyBorder="1"/>
    <xf numFmtId="166" fontId="3" fillId="2" borderId="8" xfId="0" applyNumberFormat="1" applyFont="1" applyFill="1" applyBorder="1"/>
    <xf numFmtId="166" fontId="3" fillId="2" borderId="1" xfId="0" applyNumberFormat="1" applyFont="1" applyFill="1" applyBorder="1"/>
    <xf numFmtId="3" fontId="3" fillId="4" borderId="26" xfId="0" applyNumberFormat="1" applyFont="1" applyFill="1" applyBorder="1"/>
    <xf numFmtId="0" fontId="3" fillId="0" borderId="0" xfId="0" applyFont="1"/>
    <xf numFmtId="0" fontId="3" fillId="6" borderId="44" xfId="0" applyFont="1" applyFill="1" applyBorder="1"/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6" borderId="47" xfId="0" applyFont="1" applyFill="1" applyBorder="1"/>
    <xf numFmtId="0" fontId="3" fillId="8" borderId="48" xfId="0" applyFont="1" applyFill="1" applyBorder="1"/>
    <xf numFmtId="0" fontId="3" fillId="8" borderId="4" xfId="0" applyFont="1" applyFill="1" applyBorder="1"/>
    <xf numFmtId="0" fontId="2" fillId="4" borderId="45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right" vertical="center"/>
    </xf>
    <xf numFmtId="0" fontId="6" fillId="7" borderId="0" xfId="0" applyFont="1" applyFill="1" applyAlignment="1">
      <alignment horizontal="right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0"/>
  <sheetViews>
    <sheetView tabSelected="1" zoomScale="90" zoomScaleNormal="90" workbookViewId="0">
      <selection sqref="A1:M1"/>
    </sheetView>
  </sheetViews>
  <sheetFormatPr defaultRowHeight="15" x14ac:dyDescent="0.25"/>
  <cols>
    <col min="1" max="1" width="34.5703125" bestFit="1" customWidth="1"/>
    <col min="2" max="2" width="13.5703125" bestFit="1" customWidth="1"/>
    <col min="3" max="3" width="14.85546875" bestFit="1" customWidth="1"/>
    <col min="4" max="4" width="13.5703125" bestFit="1" customWidth="1"/>
    <col min="5" max="5" width="12.42578125" bestFit="1" customWidth="1"/>
    <col min="6" max="6" width="13.5703125" bestFit="1" customWidth="1"/>
    <col min="7" max="7" width="11" customWidth="1"/>
    <col min="8" max="9" width="17.7109375" bestFit="1" customWidth="1"/>
    <col min="10" max="10" width="16.42578125" bestFit="1" customWidth="1"/>
    <col min="11" max="12" width="16.5703125" bestFit="1" customWidth="1"/>
    <col min="13" max="13" width="11.85546875" customWidth="1"/>
    <col min="14" max="14" width="13.5703125" bestFit="1" customWidth="1"/>
    <col min="15" max="15" width="9.7109375" bestFit="1" customWidth="1"/>
    <col min="16" max="16" width="14.28515625" bestFit="1" customWidth="1"/>
    <col min="17" max="17" width="8.5703125" bestFit="1" customWidth="1"/>
    <col min="18" max="18" width="47.85546875" customWidth="1"/>
  </cols>
  <sheetData>
    <row r="1" spans="1:18" ht="15.75" x14ac:dyDescent="0.25">
      <c r="A1" s="138" t="s">
        <v>55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 t="s">
        <v>73</v>
      </c>
      <c r="O1" s="141"/>
      <c r="P1" s="141"/>
      <c r="Q1" s="141"/>
    </row>
    <row r="2" spans="1:1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75"/>
    </row>
    <row r="3" spans="1:18" ht="15.75" thickBot="1" x14ac:dyDescent="0.3">
      <c r="A3" s="135"/>
      <c r="B3" s="89">
        <v>2022</v>
      </c>
      <c r="C3" s="90"/>
      <c r="D3" s="90"/>
      <c r="E3" s="90"/>
      <c r="F3" s="90"/>
      <c r="G3" s="91"/>
      <c r="H3" s="92">
        <v>2023</v>
      </c>
      <c r="I3" s="93"/>
      <c r="J3" s="93"/>
      <c r="K3" s="93"/>
      <c r="L3" s="93"/>
      <c r="M3" s="94"/>
      <c r="N3" s="95" t="s">
        <v>64</v>
      </c>
      <c r="O3" s="96"/>
      <c r="P3" s="96"/>
      <c r="Q3" s="97"/>
      <c r="R3" s="70" t="s">
        <v>66</v>
      </c>
    </row>
    <row r="4" spans="1:18" ht="15.75" thickBot="1" x14ac:dyDescent="0.3">
      <c r="A4" s="136"/>
      <c r="B4" s="98" t="s">
        <v>41</v>
      </c>
      <c r="C4" s="100" t="s">
        <v>42</v>
      </c>
      <c r="D4" s="100" t="s">
        <v>49</v>
      </c>
      <c r="E4" s="100" t="s">
        <v>50</v>
      </c>
      <c r="F4" s="100" t="s">
        <v>51</v>
      </c>
      <c r="G4" s="102" t="s">
        <v>52</v>
      </c>
      <c r="H4" s="108" t="s">
        <v>41</v>
      </c>
      <c r="I4" s="110" t="s">
        <v>42</v>
      </c>
      <c r="J4" s="110" t="s">
        <v>49</v>
      </c>
      <c r="K4" s="110" t="s">
        <v>50</v>
      </c>
      <c r="L4" s="110" t="s">
        <v>51</v>
      </c>
      <c r="M4" s="122" t="s">
        <v>52</v>
      </c>
      <c r="N4" s="104" t="s">
        <v>41</v>
      </c>
      <c r="O4" s="105"/>
      <c r="P4" s="106" t="s">
        <v>42</v>
      </c>
      <c r="Q4" s="107"/>
      <c r="R4" s="76"/>
    </row>
    <row r="5" spans="1:18" ht="15.75" thickBot="1" x14ac:dyDescent="0.3">
      <c r="A5" s="137"/>
      <c r="B5" s="99"/>
      <c r="C5" s="101"/>
      <c r="D5" s="101"/>
      <c r="E5" s="101"/>
      <c r="F5" s="101"/>
      <c r="G5" s="103"/>
      <c r="H5" s="109"/>
      <c r="I5" s="111"/>
      <c r="J5" s="111"/>
      <c r="K5" s="111"/>
      <c r="L5" s="111"/>
      <c r="M5" s="123"/>
      <c r="N5" s="77" t="s">
        <v>43</v>
      </c>
      <c r="O5" s="78" t="s">
        <v>44</v>
      </c>
      <c r="P5" s="78" t="s">
        <v>43</v>
      </c>
      <c r="Q5" s="79" t="s">
        <v>44</v>
      </c>
      <c r="R5" s="80"/>
    </row>
    <row r="6" spans="1:18" x14ac:dyDescent="0.25">
      <c r="A6" s="46" t="s">
        <v>30</v>
      </c>
      <c r="B6" s="41">
        <v>22115103.766200002</v>
      </c>
      <c r="C6" s="42">
        <v>25930704.613108002</v>
      </c>
      <c r="D6" s="42">
        <v>3815600.8469079998</v>
      </c>
      <c r="E6" s="42">
        <v>0</v>
      </c>
      <c r="F6" s="42">
        <v>25202671.301876001</v>
      </c>
      <c r="G6" s="54">
        <f>F6/C6</f>
        <v>0.97192389014897884</v>
      </c>
      <c r="H6" s="56">
        <v>25307284</v>
      </c>
      <c r="I6" s="56">
        <v>23809050.699999999</v>
      </c>
      <c r="J6" s="56">
        <v>-1498233.3000000005</v>
      </c>
      <c r="K6" s="56">
        <v>815803.99</v>
      </c>
      <c r="L6" s="56">
        <v>13066332.73</v>
      </c>
      <c r="M6" s="1">
        <f t="shared" ref="M6:M21" si="0">L6/I6</f>
        <v>0.5487968795832755</v>
      </c>
      <c r="N6" s="74">
        <f t="shared" ref="N6:N33" si="1">H6-B6</f>
        <v>3192180.2337999977</v>
      </c>
      <c r="O6" s="2">
        <f t="shared" ref="O6:O15" si="2">(H6-B6)/B6</f>
        <v>0.14434389580748072</v>
      </c>
      <c r="P6" s="43">
        <f t="shared" ref="P6:P20" si="3">I6-C6</f>
        <v>-2121653.9131080024</v>
      </c>
      <c r="Q6" s="3">
        <f t="shared" ref="Q6:Q15" si="4">(I6-C6)/C6</f>
        <v>-8.1820141209564504E-2</v>
      </c>
      <c r="R6" s="81"/>
    </row>
    <row r="7" spans="1:18" x14ac:dyDescent="0.25">
      <c r="A7" s="47" t="s">
        <v>18</v>
      </c>
      <c r="B7" s="72">
        <v>19057</v>
      </c>
      <c r="C7" s="73">
        <v>19057</v>
      </c>
      <c r="D7" s="73">
        <v>0</v>
      </c>
      <c r="E7" s="73">
        <v>17936</v>
      </c>
      <c r="F7" s="73">
        <v>0</v>
      </c>
      <c r="G7" s="54"/>
      <c r="H7" s="56">
        <v>155792</v>
      </c>
      <c r="I7" s="56">
        <v>155792</v>
      </c>
      <c r="J7" s="56"/>
      <c r="K7" s="56">
        <v>150000</v>
      </c>
      <c r="L7" s="56"/>
      <c r="M7" s="1"/>
      <c r="N7" s="74">
        <f t="shared" si="1"/>
        <v>136735</v>
      </c>
      <c r="O7" s="20">
        <f t="shared" si="2"/>
        <v>7.1750537860103902</v>
      </c>
      <c r="P7" s="71">
        <f t="shared" si="3"/>
        <v>136735</v>
      </c>
      <c r="Q7" s="4">
        <f t="shared" si="4"/>
        <v>7.1750537860103902</v>
      </c>
      <c r="R7" s="82"/>
    </row>
    <row r="8" spans="1:18" x14ac:dyDescent="0.25">
      <c r="A8" s="47" t="s">
        <v>40</v>
      </c>
      <c r="B8" s="72">
        <v>61365686.939200006</v>
      </c>
      <c r="C8" s="73">
        <v>131278226.650646</v>
      </c>
      <c r="D8" s="73">
        <v>69912539.711446002</v>
      </c>
      <c r="E8" s="73">
        <v>31767673.864278</v>
      </c>
      <c r="F8" s="73">
        <v>98084098.841159999</v>
      </c>
      <c r="G8" s="55">
        <f t="shared" ref="G8:G14" si="5">F8/C8</f>
        <v>0.74714673821865907</v>
      </c>
      <c r="H8" s="56">
        <v>56076435</v>
      </c>
      <c r="I8" s="56">
        <v>1439334.36</v>
      </c>
      <c r="J8" s="56">
        <v>-54637100.640000001</v>
      </c>
      <c r="K8" s="56"/>
      <c r="L8" s="56">
        <v>1073871.01</v>
      </c>
      <c r="M8" s="1">
        <f t="shared" si="0"/>
        <v>0.74608863641662804</v>
      </c>
      <c r="N8" s="74">
        <f t="shared" si="1"/>
        <v>-5289251.9392000064</v>
      </c>
      <c r="O8" s="20">
        <f t="shared" si="2"/>
        <v>-8.6192336516015863E-2</v>
      </c>
      <c r="P8" s="71">
        <f t="shared" si="3"/>
        <v>-129838892.290646</v>
      </c>
      <c r="Q8" s="4">
        <f t="shared" si="4"/>
        <v>-0.98903600089121924</v>
      </c>
      <c r="R8" s="82"/>
    </row>
    <row r="9" spans="1:18" x14ac:dyDescent="0.25">
      <c r="A9" s="47" t="s">
        <v>17</v>
      </c>
      <c r="B9" s="72">
        <v>132158450.2316</v>
      </c>
      <c r="C9" s="73">
        <v>151473332.52103001</v>
      </c>
      <c r="D9" s="73">
        <v>19314882.28943</v>
      </c>
      <c r="E9" s="73">
        <v>0</v>
      </c>
      <c r="F9" s="73">
        <v>129951057.400014</v>
      </c>
      <c r="G9" s="55">
        <f t="shared" si="5"/>
        <v>0.85791376763940985</v>
      </c>
      <c r="H9" s="56">
        <v>356017951</v>
      </c>
      <c r="I9" s="56">
        <v>385347408.27999997</v>
      </c>
      <c r="J9" s="56">
        <v>29329457.280000001</v>
      </c>
      <c r="K9" s="56">
        <v>8337185.2799999993</v>
      </c>
      <c r="L9" s="56">
        <v>221662957.54000002</v>
      </c>
      <c r="M9" s="1">
        <f t="shared" si="0"/>
        <v>0.57522887860954797</v>
      </c>
      <c r="N9" s="74">
        <f t="shared" si="1"/>
        <v>223859500.76840001</v>
      </c>
      <c r="O9" s="20">
        <f t="shared" si="2"/>
        <v>1.6938720178399433</v>
      </c>
      <c r="P9" s="71">
        <f t="shared" si="3"/>
        <v>233874075.75896996</v>
      </c>
      <c r="Q9" s="4">
        <f t="shared" si="4"/>
        <v>1.5439950509209253</v>
      </c>
      <c r="R9" s="82"/>
    </row>
    <row r="10" spans="1:18" x14ac:dyDescent="0.25">
      <c r="A10" s="47" t="s">
        <v>29</v>
      </c>
      <c r="B10" s="72">
        <v>317174833.47980005</v>
      </c>
      <c r="C10" s="73">
        <v>359028692.62581801</v>
      </c>
      <c r="D10" s="73">
        <v>41853859.146017902</v>
      </c>
      <c r="E10" s="73">
        <v>0</v>
      </c>
      <c r="F10" s="73">
        <v>274637803.73853999</v>
      </c>
      <c r="G10" s="55">
        <f t="shared" si="5"/>
        <v>0.76494667245096548</v>
      </c>
      <c r="H10" s="56">
        <v>998585984</v>
      </c>
      <c r="I10" s="56">
        <v>1144191727.1999998</v>
      </c>
      <c r="J10" s="56">
        <v>145605743.19999996</v>
      </c>
      <c r="K10" s="56">
        <v>6697849.2599999998</v>
      </c>
      <c r="L10" s="56">
        <v>578089996.94000006</v>
      </c>
      <c r="M10" s="1">
        <f t="shared" si="0"/>
        <v>0.50523874906408273</v>
      </c>
      <c r="N10" s="74">
        <f t="shared" si="1"/>
        <v>681411150.52020001</v>
      </c>
      <c r="O10" s="20">
        <f t="shared" si="2"/>
        <v>2.1483771049685036</v>
      </c>
      <c r="P10" s="71">
        <f t="shared" si="3"/>
        <v>785163034.5741818</v>
      </c>
      <c r="Q10" s="4">
        <f t="shared" si="4"/>
        <v>2.1869088758108917</v>
      </c>
      <c r="R10" s="82"/>
    </row>
    <row r="11" spans="1:18" x14ac:dyDescent="0.25">
      <c r="A11" s="47" t="s">
        <v>37</v>
      </c>
      <c r="B11" s="72">
        <v>13824547.288199998</v>
      </c>
      <c r="C11" s="73">
        <v>38039765.596114002</v>
      </c>
      <c r="D11" s="73">
        <v>24215218.307914</v>
      </c>
      <c r="E11" s="73">
        <v>8395841.2892439999</v>
      </c>
      <c r="F11" s="73">
        <v>23358207.360029999</v>
      </c>
      <c r="G11" s="55">
        <f t="shared" si="5"/>
        <v>0.6140470897753425</v>
      </c>
      <c r="H11" s="56">
        <v>309050310</v>
      </c>
      <c r="I11" s="56">
        <v>236701484.01000002</v>
      </c>
      <c r="J11" s="56">
        <v>-72348825.989999995</v>
      </c>
      <c r="K11" s="56">
        <v>77765521.469999984</v>
      </c>
      <c r="L11" s="56">
        <v>48920794.309999987</v>
      </c>
      <c r="M11" s="5">
        <f t="shared" si="0"/>
        <v>0.20667717616816128</v>
      </c>
      <c r="N11" s="74">
        <f t="shared" si="1"/>
        <v>295225762.71179998</v>
      </c>
      <c r="O11" s="20">
        <f t="shared" si="2"/>
        <v>21.355184843108113</v>
      </c>
      <c r="P11" s="71">
        <f t="shared" si="3"/>
        <v>198661718.41388601</v>
      </c>
      <c r="Q11" s="4">
        <f t="shared" si="4"/>
        <v>5.2224748312902465</v>
      </c>
      <c r="R11" s="82"/>
    </row>
    <row r="12" spans="1:18" x14ac:dyDescent="0.25">
      <c r="A12" s="47" t="s">
        <v>13</v>
      </c>
      <c r="B12" s="72">
        <v>4190287.9109999998</v>
      </c>
      <c r="C12" s="73">
        <v>6522660.1867920002</v>
      </c>
      <c r="D12" s="73">
        <v>2332372.2757919999</v>
      </c>
      <c r="E12" s="73">
        <v>680634.65540000005</v>
      </c>
      <c r="F12" s="73">
        <v>3717330.4083779999</v>
      </c>
      <c r="G12" s="55">
        <f t="shared" si="5"/>
        <v>0.56991017497820495</v>
      </c>
      <c r="H12" s="56">
        <v>152936042</v>
      </c>
      <c r="I12" s="56">
        <v>219888102.75999999</v>
      </c>
      <c r="J12" s="56">
        <v>66952060.760000005</v>
      </c>
      <c r="K12" s="56">
        <v>9652231.6600000001</v>
      </c>
      <c r="L12" s="56">
        <v>15051722.24</v>
      </c>
      <c r="M12" s="5">
        <f t="shared" si="0"/>
        <v>6.8451735455775958E-2</v>
      </c>
      <c r="N12" s="74">
        <f t="shared" si="1"/>
        <v>148745754.08899999</v>
      </c>
      <c r="O12" s="20">
        <f t="shared" si="2"/>
        <v>35.497740787339417</v>
      </c>
      <c r="P12" s="71">
        <f t="shared" si="3"/>
        <v>213365442.573208</v>
      </c>
      <c r="Q12" s="4">
        <f t="shared" si="4"/>
        <v>32.711414739228694</v>
      </c>
      <c r="R12" s="82"/>
    </row>
    <row r="13" spans="1:18" x14ac:dyDescent="0.25">
      <c r="A13" s="47" t="s">
        <v>26</v>
      </c>
      <c r="B13" s="72">
        <v>1425294776.5830002</v>
      </c>
      <c r="C13" s="73">
        <v>1847578937.93028</v>
      </c>
      <c r="D13" s="73">
        <v>422284161.34727502</v>
      </c>
      <c r="E13" s="73">
        <v>103609846.643232</v>
      </c>
      <c r="F13" s="73">
        <v>1677670232.41553</v>
      </c>
      <c r="G13" s="55">
        <f t="shared" si="5"/>
        <v>0.90803710627645096</v>
      </c>
      <c r="H13" s="56">
        <v>6156035902</v>
      </c>
      <c r="I13" s="56">
        <v>6026624050.1999989</v>
      </c>
      <c r="J13" s="56">
        <v>-129411851.80000013</v>
      </c>
      <c r="K13" s="56">
        <v>603141603.11999989</v>
      </c>
      <c r="L13" s="56">
        <v>3833872092.4699998</v>
      </c>
      <c r="M13" s="5">
        <f t="shared" si="0"/>
        <v>0.63615584123631697</v>
      </c>
      <c r="N13" s="74">
        <f t="shared" si="1"/>
        <v>4730741125.4169998</v>
      </c>
      <c r="O13" s="20">
        <f t="shared" si="2"/>
        <v>3.3191317355126162</v>
      </c>
      <c r="P13" s="71">
        <f t="shared" si="3"/>
        <v>4179045112.2697191</v>
      </c>
      <c r="Q13" s="4">
        <f t="shared" si="4"/>
        <v>2.2619034166687491</v>
      </c>
      <c r="R13" s="82"/>
    </row>
    <row r="14" spans="1:18" x14ac:dyDescent="0.25">
      <c r="A14" s="47" t="s">
        <v>35</v>
      </c>
      <c r="B14" s="72">
        <v>5000</v>
      </c>
      <c r="C14" s="73">
        <v>5721864.0300000003</v>
      </c>
      <c r="D14" s="73">
        <v>5716864.0300000003</v>
      </c>
      <c r="E14" s="73">
        <v>5000</v>
      </c>
      <c r="F14" s="73">
        <v>0</v>
      </c>
      <c r="G14" s="55"/>
      <c r="H14" s="56">
        <v>2452460</v>
      </c>
      <c r="I14" s="56">
        <v>2452460</v>
      </c>
      <c r="J14" s="56"/>
      <c r="K14" s="56">
        <v>588738.35</v>
      </c>
      <c r="L14" s="56"/>
      <c r="M14" s="5"/>
      <c r="N14" s="74">
        <f t="shared" si="1"/>
        <v>2447460</v>
      </c>
      <c r="O14" s="20">
        <f t="shared" si="2"/>
        <v>489.49200000000002</v>
      </c>
      <c r="P14" s="71">
        <f t="shared" si="3"/>
        <v>-3269404.0300000003</v>
      </c>
      <c r="Q14" s="4">
        <f t="shared" si="4"/>
        <v>-0.57138792758065593</v>
      </c>
      <c r="R14" s="82"/>
    </row>
    <row r="15" spans="1:18" x14ac:dyDescent="0.25">
      <c r="A15" s="47" t="s">
        <v>34</v>
      </c>
      <c r="B15" s="72">
        <v>58209299.179199994</v>
      </c>
      <c r="C15" s="73">
        <v>55238741.582823999</v>
      </c>
      <c r="D15" s="73">
        <v>-2970557.596376</v>
      </c>
      <c r="E15" s="73">
        <v>1574388.5287880001</v>
      </c>
      <c r="F15" s="73">
        <v>51450743.099689998</v>
      </c>
      <c r="G15" s="55">
        <f>F15/C15</f>
        <v>0.93142496779267969</v>
      </c>
      <c r="H15" s="56">
        <v>81645838</v>
      </c>
      <c r="I15" s="56">
        <v>85376362.930000007</v>
      </c>
      <c r="J15" s="56">
        <v>3730524.9299999997</v>
      </c>
      <c r="K15" s="56">
        <v>11725288.039999999</v>
      </c>
      <c r="L15" s="56">
        <v>45091912.619999997</v>
      </c>
      <c r="M15" s="5">
        <f t="shared" si="0"/>
        <v>0.52815452746529867</v>
      </c>
      <c r="N15" s="74">
        <f t="shared" si="1"/>
        <v>23436538.820800006</v>
      </c>
      <c r="O15" s="20">
        <f t="shared" si="2"/>
        <v>0.40262533910002157</v>
      </c>
      <c r="P15" s="71">
        <f t="shared" si="3"/>
        <v>30137621.347176008</v>
      </c>
      <c r="Q15" s="4">
        <f t="shared" si="4"/>
        <v>0.54558848524795212</v>
      </c>
      <c r="R15" s="82"/>
    </row>
    <row r="16" spans="1:18" x14ac:dyDescent="0.25">
      <c r="A16" s="47" t="s">
        <v>33</v>
      </c>
      <c r="B16" s="72"/>
      <c r="C16" s="73"/>
      <c r="D16" s="73"/>
      <c r="E16" s="73"/>
      <c r="F16" s="73"/>
      <c r="G16" s="55"/>
      <c r="H16" s="56">
        <v>500000</v>
      </c>
      <c r="I16" s="56">
        <v>500000</v>
      </c>
      <c r="J16" s="56"/>
      <c r="K16" s="56">
        <v>76900</v>
      </c>
      <c r="L16" s="56"/>
      <c r="M16" s="5"/>
      <c r="N16" s="74">
        <f t="shared" si="1"/>
        <v>500000</v>
      </c>
      <c r="O16" s="61" t="s">
        <v>70</v>
      </c>
      <c r="P16" s="71">
        <f t="shared" si="3"/>
        <v>500000</v>
      </c>
      <c r="Q16" s="60" t="s">
        <v>70</v>
      </c>
      <c r="R16" s="82" t="s">
        <v>72</v>
      </c>
    </row>
    <row r="17" spans="1:18" x14ac:dyDescent="0.25">
      <c r="A17" s="47" t="s">
        <v>25</v>
      </c>
      <c r="B17" s="72">
        <v>328664406.25120002</v>
      </c>
      <c r="C17" s="73">
        <v>409880030.89701402</v>
      </c>
      <c r="D17" s="73">
        <v>81215624.645814002</v>
      </c>
      <c r="E17" s="73">
        <v>1721106.2752</v>
      </c>
      <c r="F17" s="73">
        <v>386713397.31504798</v>
      </c>
      <c r="G17" s="55">
        <f>F17/C17</f>
        <v>0.94347947732104354</v>
      </c>
      <c r="H17" s="56">
        <v>1809402764</v>
      </c>
      <c r="I17" s="56">
        <v>1809402764</v>
      </c>
      <c r="J17" s="56"/>
      <c r="K17" s="56">
        <v>2276605.8000000003</v>
      </c>
      <c r="L17" s="56">
        <v>1348820593.5500004</v>
      </c>
      <c r="M17" s="5">
        <f t="shared" si="0"/>
        <v>0.74545072019686631</v>
      </c>
      <c r="N17" s="74">
        <f t="shared" si="1"/>
        <v>1480738357.7488</v>
      </c>
      <c r="O17" s="20">
        <f t="shared" ref="O17:O22" si="6">(H17-B17)/B17</f>
        <v>4.5053201064220616</v>
      </c>
      <c r="P17" s="71">
        <f t="shared" si="3"/>
        <v>1399522733.1029859</v>
      </c>
      <c r="Q17" s="4">
        <f>(I17-C17)/C17</f>
        <v>3.4144691802627203</v>
      </c>
      <c r="R17" s="82"/>
    </row>
    <row r="18" spans="1:18" x14ac:dyDescent="0.25">
      <c r="A18" s="47" t="s">
        <v>12</v>
      </c>
      <c r="B18" s="72">
        <v>1724214.3598000002</v>
      </c>
      <c r="C18" s="73">
        <v>2198385.6655279999</v>
      </c>
      <c r="D18" s="73">
        <v>474171.30572800001</v>
      </c>
      <c r="E18" s="73">
        <v>1587418.184994</v>
      </c>
      <c r="F18" s="73">
        <v>304848.26890800003</v>
      </c>
      <c r="G18" s="55">
        <f>F18/C18</f>
        <v>0.13866914877048325</v>
      </c>
      <c r="H18" s="56">
        <v>4775000</v>
      </c>
      <c r="I18" s="56">
        <v>3381850.8600000003</v>
      </c>
      <c r="J18" s="56">
        <v>-1393149.1399999997</v>
      </c>
      <c r="K18" s="56">
        <v>1604505.63</v>
      </c>
      <c r="L18" s="56">
        <v>262840.59999999998</v>
      </c>
      <c r="M18" s="5">
        <f t="shared" si="0"/>
        <v>7.7720931785856442E-2</v>
      </c>
      <c r="N18" s="74">
        <f t="shared" si="1"/>
        <v>3050785.6401999998</v>
      </c>
      <c r="O18" s="20">
        <f t="shared" si="6"/>
        <v>1.7693772371515772</v>
      </c>
      <c r="P18" s="71">
        <f t="shared" si="3"/>
        <v>1183465.1944720005</v>
      </c>
      <c r="Q18" s="4">
        <f>(I18-C18)/C18</f>
        <v>0.53833374781751964</v>
      </c>
      <c r="R18" s="82"/>
    </row>
    <row r="19" spans="1:18" x14ac:dyDescent="0.25">
      <c r="A19" s="47" t="s">
        <v>11</v>
      </c>
      <c r="B19" s="72">
        <v>3107323.2168000001</v>
      </c>
      <c r="C19" s="73">
        <v>13103622.955824001</v>
      </c>
      <c r="D19" s="73">
        <v>9996299.7390240002</v>
      </c>
      <c r="E19" s="73">
        <v>5131524.2545940001</v>
      </c>
      <c r="F19" s="73">
        <v>6816050.057794</v>
      </c>
      <c r="G19" s="55">
        <f>F19/C19</f>
        <v>0.52016530701263475</v>
      </c>
      <c r="H19" s="56">
        <v>90745415</v>
      </c>
      <c r="I19" s="56">
        <v>104209074.95999999</v>
      </c>
      <c r="J19" s="56">
        <v>13463659.960000001</v>
      </c>
      <c r="K19" s="56">
        <v>44571683.729999997</v>
      </c>
      <c r="L19" s="56">
        <v>21838752.849999998</v>
      </c>
      <c r="M19" s="5">
        <f t="shared" si="0"/>
        <v>0.20956670864205126</v>
      </c>
      <c r="N19" s="74">
        <f t="shared" si="1"/>
        <v>87638091.783199996</v>
      </c>
      <c r="O19" s="20">
        <f t="shared" si="6"/>
        <v>28.203725737115921</v>
      </c>
      <c r="P19" s="71">
        <f t="shared" si="3"/>
        <v>91105452.004175991</v>
      </c>
      <c r="Q19" s="4">
        <f>(I19-C19)/C19</f>
        <v>6.9526918098390116</v>
      </c>
      <c r="R19" s="82"/>
    </row>
    <row r="20" spans="1:18" x14ac:dyDescent="0.25">
      <c r="A20" s="47" t="s">
        <v>31</v>
      </c>
      <c r="B20" s="72">
        <v>1121</v>
      </c>
      <c r="C20" s="73">
        <v>1121</v>
      </c>
      <c r="D20" s="73">
        <v>0</v>
      </c>
      <c r="E20" s="73">
        <v>0</v>
      </c>
      <c r="F20" s="73">
        <v>0</v>
      </c>
      <c r="G20" s="55"/>
      <c r="H20" s="56">
        <v>5792</v>
      </c>
      <c r="I20" s="56">
        <v>5792</v>
      </c>
      <c r="J20" s="56"/>
      <c r="K20" s="56"/>
      <c r="L20" s="56"/>
      <c r="M20" s="5"/>
      <c r="N20" s="74">
        <f t="shared" si="1"/>
        <v>4671</v>
      </c>
      <c r="O20" s="20">
        <f t="shared" si="6"/>
        <v>4.1668153434433544</v>
      </c>
      <c r="P20" s="71">
        <f t="shared" si="3"/>
        <v>4671</v>
      </c>
      <c r="Q20" s="4">
        <f>(I20-C20)/C20</f>
        <v>4.1668153434433544</v>
      </c>
      <c r="R20" s="82"/>
    </row>
    <row r="21" spans="1:18" x14ac:dyDescent="0.25">
      <c r="A21" s="47" t="s">
        <v>14</v>
      </c>
      <c r="B21" s="72">
        <v>14974669.545600001</v>
      </c>
      <c r="C21" s="73">
        <v>13801282.179932</v>
      </c>
      <c r="D21" s="73">
        <v>-1173387.365668</v>
      </c>
      <c r="E21" s="73">
        <v>100890</v>
      </c>
      <c r="F21" s="73">
        <v>10400254.097856</v>
      </c>
      <c r="G21" s="55">
        <f>F21/C21</f>
        <v>0.7535715857602473</v>
      </c>
      <c r="H21" s="56">
        <v>45738034</v>
      </c>
      <c r="I21" s="56">
        <v>85794493.260000005</v>
      </c>
      <c r="J21" s="56">
        <v>40056459.260000005</v>
      </c>
      <c r="K21" s="56">
        <v>1460000</v>
      </c>
      <c r="L21" s="56">
        <v>50135417.859999999</v>
      </c>
      <c r="M21" s="5">
        <f t="shared" si="0"/>
        <v>0.58436638477559089</v>
      </c>
      <c r="N21" s="74">
        <f t="shared" si="1"/>
        <v>30763364.454399999</v>
      </c>
      <c r="O21" s="20">
        <f t="shared" si="6"/>
        <v>2.0543601553757949</v>
      </c>
      <c r="P21" s="71">
        <f>I21-C21</f>
        <v>71993211.080068007</v>
      </c>
      <c r="Q21" s="4">
        <f>(I21-C21)/C21</f>
        <v>5.2164146882491123</v>
      </c>
      <c r="R21" s="82"/>
    </row>
    <row r="22" spans="1:18" x14ac:dyDescent="0.25">
      <c r="A22" s="47" t="s">
        <v>46</v>
      </c>
      <c r="B22" s="72">
        <v>51566</v>
      </c>
      <c r="C22" s="73">
        <v>0</v>
      </c>
      <c r="D22" s="73">
        <v>-51566</v>
      </c>
      <c r="E22" s="73">
        <v>0</v>
      </c>
      <c r="F22" s="73">
        <v>0</v>
      </c>
      <c r="G22" s="55"/>
      <c r="H22" s="56">
        <v>6162302</v>
      </c>
      <c r="I22" s="56"/>
      <c r="J22" s="56">
        <v>-6162302</v>
      </c>
      <c r="K22" s="56"/>
      <c r="L22" s="56"/>
      <c r="M22" s="5"/>
      <c r="N22" s="74">
        <f t="shared" si="1"/>
        <v>6110736</v>
      </c>
      <c r="O22" s="20">
        <f t="shared" si="6"/>
        <v>118.50319978280262</v>
      </c>
      <c r="P22" s="71">
        <f>I22-C22</f>
        <v>0</v>
      </c>
      <c r="Q22" s="4">
        <v>0</v>
      </c>
      <c r="R22" s="82"/>
    </row>
    <row r="23" spans="1:18" x14ac:dyDescent="0.25">
      <c r="A23" s="47" t="s">
        <v>36</v>
      </c>
      <c r="B23" s="72">
        <v>12331</v>
      </c>
      <c r="C23" s="73">
        <v>12331</v>
      </c>
      <c r="D23" s="73">
        <v>0</v>
      </c>
      <c r="E23" s="73">
        <v>11210</v>
      </c>
      <c r="F23" s="73">
        <v>0</v>
      </c>
      <c r="G23" s="55"/>
      <c r="H23" s="56">
        <v>55500</v>
      </c>
      <c r="I23" s="56">
        <v>55500</v>
      </c>
      <c r="J23" s="56"/>
      <c r="K23" s="56">
        <v>50845.9</v>
      </c>
      <c r="L23" s="56"/>
      <c r="M23" s="5"/>
      <c r="N23" s="74">
        <f t="shared" si="1"/>
        <v>43169</v>
      </c>
      <c r="O23" s="20">
        <f t="shared" ref="O23:O27" si="7">(H23-B23)/B23</f>
        <v>3.5008515124483011</v>
      </c>
      <c r="P23" s="71">
        <f t="shared" ref="P23:P33" si="8">I23-C23</f>
        <v>43169</v>
      </c>
      <c r="Q23" s="4">
        <f t="shared" ref="Q23:Q28" si="9">(I23-C23)/C23</f>
        <v>3.5008515124483011</v>
      </c>
      <c r="R23" s="82"/>
    </row>
    <row r="24" spans="1:18" x14ac:dyDescent="0.25">
      <c r="A24" s="47" t="s">
        <v>19</v>
      </c>
      <c r="B24" s="72">
        <v>1886867.6484000001</v>
      </c>
      <c r="C24" s="73">
        <v>1886867.6484000001</v>
      </c>
      <c r="D24" s="73">
        <v>0</v>
      </c>
      <c r="E24" s="73">
        <v>908010</v>
      </c>
      <c r="F24" s="73">
        <v>0</v>
      </c>
      <c r="G24" s="55"/>
      <c r="H24" s="56">
        <v>5000</v>
      </c>
      <c r="I24" s="56">
        <v>5000</v>
      </c>
      <c r="J24" s="56"/>
      <c r="K24" s="56">
        <v>769</v>
      </c>
      <c r="L24" s="56"/>
      <c r="M24" s="5"/>
      <c r="N24" s="74">
        <f t="shared" si="1"/>
        <v>-1881867.6484000001</v>
      </c>
      <c r="O24" s="20">
        <f t="shared" si="7"/>
        <v>-0.99735010560796888</v>
      </c>
      <c r="P24" s="71">
        <f t="shared" si="8"/>
        <v>-1881867.6484000001</v>
      </c>
      <c r="Q24" s="4">
        <f t="shared" si="9"/>
        <v>-0.99735010560796888</v>
      </c>
      <c r="R24" s="82"/>
    </row>
    <row r="25" spans="1:18" x14ac:dyDescent="0.25">
      <c r="A25" s="47" t="s">
        <v>23</v>
      </c>
      <c r="B25" s="72">
        <v>34667147.630599998</v>
      </c>
      <c r="C25" s="73">
        <v>6417947.6305999998</v>
      </c>
      <c r="D25" s="73">
        <v>-28249200</v>
      </c>
      <c r="E25" s="73">
        <v>76228</v>
      </c>
      <c r="F25" s="73">
        <v>3183828.0948319999</v>
      </c>
      <c r="G25" s="55">
        <f t="shared" ref="G25:G32" si="10">F25/C25</f>
        <v>0.49608196858009429</v>
      </c>
      <c r="H25" s="56">
        <v>115250000</v>
      </c>
      <c r="I25" s="56">
        <v>44129741.719999999</v>
      </c>
      <c r="J25" s="56">
        <v>-71120258.280000001</v>
      </c>
      <c r="K25" s="56">
        <v>18962625.239999998</v>
      </c>
      <c r="L25" s="56">
        <v>8861135.8499999996</v>
      </c>
      <c r="M25" s="5">
        <f>L25/I25</f>
        <v>0.20079736487521868</v>
      </c>
      <c r="N25" s="74">
        <f t="shared" si="1"/>
        <v>80582852.369399995</v>
      </c>
      <c r="O25" s="20">
        <f t="shared" si="7"/>
        <v>2.3244731071635996</v>
      </c>
      <c r="P25" s="71">
        <f t="shared" si="8"/>
        <v>37711794.089400001</v>
      </c>
      <c r="Q25" s="4">
        <f t="shared" si="9"/>
        <v>5.8759896870449237</v>
      </c>
      <c r="R25" s="82"/>
    </row>
    <row r="26" spans="1:18" x14ac:dyDescent="0.25">
      <c r="A26" s="47" t="s">
        <v>27</v>
      </c>
      <c r="B26" s="72">
        <v>7198352.6312000006</v>
      </c>
      <c r="C26" s="73">
        <v>30663950.67368</v>
      </c>
      <c r="D26" s="73">
        <v>23465598.042479999</v>
      </c>
      <c r="E26" s="73">
        <v>14289075.891112</v>
      </c>
      <c r="F26" s="73">
        <v>16282527.033493999</v>
      </c>
      <c r="G26" s="55">
        <f t="shared" si="10"/>
        <v>0.53099899640361392</v>
      </c>
      <c r="H26" s="56">
        <v>31410463</v>
      </c>
      <c r="I26" s="56">
        <v>31410463</v>
      </c>
      <c r="J26" s="56"/>
      <c r="K26" s="56">
        <v>4809397.21</v>
      </c>
      <c r="L26" s="56">
        <v>3234374.25</v>
      </c>
      <c r="M26" s="5">
        <f>L26/I26</f>
        <v>0.10297123764141904</v>
      </c>
      <c r="N26" s="74">
        <f t="shared" si="1"/>
        <v>24212110.368799999</v>
      </c>
      <c r="O26" s="20">
        <f t="shared" si="7"/>
        <v>3.3635626940331931</v>
      </c>
      <c r="P26" s="71">
        <f t="shared" si="8"/>
        <v>746512.32631999999</v>
      </c>
      <c r="Q26" s="4">
        <f t="shared" si="9"/>
        <v>2.4344949359730059E-2</v>
      </c>
      <c r="R26" s="82"/>
    </row>
    <row r="27" spans="1:18" x14ac:dyDescent="0.25">
      <c r="A27" s="47" t="s">
        <v>20</v>
      </c>
      <c r="B27" s="72">
        <v>15433.2554</v>
      </c>
      <c r="C27" s="73">
        <v>14673.865338</v>
      </c>
      <c r="D27" s="73">
        <v>-759.39006199999903</v>
      </c>
      <c r="E27" s="73">
        <v>13191.2554</v>
      </c>
      <c r="F27" s="73">
        <v>1482.6099380000001</v>
      </c>
      <c r="G27" s="55">
        <f t="shared" si="10"/>
        <v>0.10103745017753277</v>
      </c>
      <c r="H27" s="56">
        <v>175000</v>
      </c>
      <c r="I27" s="56">
        <v>175000</v>
      </c>
      <c r="J27" s="56"/>
      <c r="K27" s="56">
        <v>26915</v>
      </c>
      <c r="L27" s="56">
        <v>55715.16</v>
      </c>
      <c r="M27" s="5">
        <f>L27/I27</f>
        <v>0.31837234285714289</v>
      </c>
      <c r="N27" s="74">
        <f t="shared" si="1"/>
        <v>159566.74460000001</v>
      </c>
      <c r="O27" s="20">
        <f t="shared" si="7"/>
        <v>10.339150131604768</v>
      </c>
      <c r="P27" s="71">
        <f t="shared" si="8"/>
        <v>160326.134662</v>
      </c>
      <c r="Q27" s="4">
        <f t="shared" si="9"/>
        <v>10.925964697714196</v>
      </c>
      <c r="R27" s="82"/>
    </row>
    <row r="28" spans="1:18" x14ac:dyDescent="0.25">
      <c r="A28" s="47" t="s">
        <v>21</v>
      </c>
      <c r="B28" s="72">
        <v>11977885</v>
      </c>
      <c r="C28" s="73">
        <v>11977885</v>
      </c>
      <c r="D28" s="73">
        <v>0</v>
      </c>
      <c r="E28" s="73">
        <v>156940</v>
      </c>
      <c r="F28" s="73">
        <v>2387866.5355580002</v>
      </c>
      <c r="G28" s="55">
        <f t="shared" si="10"/>
        <v>0.1993562749649041</v>
      </c>
      <c r="H28" s="56">
        <v>114810097</v>
      </c>
      <c r="I28" s="56">
        <v>114804205</v>
      </c>
      <c r="J28" s="56">
        <v>-5892</v>
      </c>
      <c r="K28" s="56">
        <v>32660752.57</v>
      </c>
      <c r="L28" s="56">
        <v>18523785.18</v>
      </c>
      <c r="M28" s="5">
        <f>L28/I28</f>
        <v>0.1613511036464213</v>
      </c>
      <c r="N28" s="74">
        <f t="shared" si="1"/>
        <v>102832212</v>
      </c>
      <c r="O28" s="20">
        <f>(H28-B28)/B28</f>
        <v>8.5851727579618604</v>
      </c>
      <c r="P28" s="71">
        <f t="shared" si="8"/>
        <v>102826320</v>
      </c>
      <c r="Q28" s="4">
        <f t="shared" si="9"/>
        <v>8.584680851419094</v>
      </c>
      <c r="R28" s="82"/>
    </row>
    <row r="29" spans="1:18" x14ac:dyDescent="0.25">
      <c r="A29" s="59" t="s">
        <v>48</v>
      </c>
      <c r="B29" s="72">
        <v>3316639.6998000005</v>
      </c>
      <c r="C29" s="73">
        <v>3144005.6998000001</v>
      </c>
      <c r="D29" s="73">
        <v>-172634</v>
      </c>
      <c r="E29" s="73">
        <v>41199.397802</v>
      </c>
      <c r="F29" s="73">
        <v>3019736.3592099999</v>
      </c>
      <c r="G29" s="55">
        <f t="shared" si="10"/>
        <v>0.9604741999679246</v>
      </c>
      <c r="H29" s="56"/>
      <c r="I29" s="56"/>
      <c r="J29" s="56"/>
      <c r="K29" s="56"/>
      <c r="L29" s="56"/>
      <c r="M29" s="5"/>
      <c r="N29" s="74">
        <f t="shared" si="1"/>
        <v>-3316639.6998000005</v>
      </c>
      <c r="O29" s="61" t="s">
        <v>70</v>
      </c>
      <c r="P29" s="71">
        <f t="shared" si="8"/>
        <v>-3144005.6998000001</v>
      </c>
      <c r="Q29" s="60" t="s">
        <v>70</v>
      </c>
      <c r="R29" s="57" t="s">
        <v>67</v>
      </c>
    </row>
    <row r="30" spans="1:18" x14ac:dyDescent="0.25">
      <c r="A30" s="59" t="s">
        <v>45</v>
      </c>
      <c r="B30" s="72">
        <v>2914600</v>
      </c>
      <c r="C30" s="73">
        <v>2914600</v>
      </c>
      <c r="D30" s="73">
        <v>0</v>
      </c>
      <c r="E30" s="73">
        <v>2914600</v>
      </c>
      <c r="F30" s="73">
        <v>0</v>
      </c>
      <c r="G30" s="55"/>
      <c r="H30" s="56">
        <v>5007500</v>
      </c>
      <c r="I30" s="56">
        <v>4237346.5</v>
      </c>
      <c r="J30" s="56">
        <v>-770153.5</v>
      </c>
      <c r="K30" s="56"/>
      <c r="L30" s="56">
        <v>8645.25</v>
      </c>
      <c r="M30" s="5">
        <f t="shared" ref="M30" si="11">L30/I30</f>
        <v>2.0402508975841368E-3</v>
      </c>
      <c r="N30" s="74">
        <f t="shared" si="1"/>
        <v>2092900</v>
      </c>
      <c r="O30" s="20">
        <f t="shared" ref="O30" si="12">(H30-B30)/B30</f>
        <v>0.71807452137514582</v>
      </c>
      <c r="P30" s="71">
        <f t="shared" si="8"/>
        <v>1322746.5</v>
      </c>
      <c r="Q30" s="4">
        <f t="shared" ref="Q30" si="13">(I30-C30)/C30</f>
        <v>0.45383465998764838</v>
      </c>
      <c r="R30" s="82"/>
    </row>
    <row r="31" spans="1:18" x14ac:dyDescent="0.25">
      <c r="A31" s="47" t="s">
        <v>10</v>
      </c>
      <c r="B31" s="72">
        <v>19271206.060800001</v>
      </c>
      <c r="C31" s="73">
        <v>26756027.598682001</v>
      </c>
      <c r="D31" s="73">
        <v>7484821.5378820002</v>
      </c>
      <c r="E31" s="73">
        <v>4216785.1225199997</v>
      </c>
      <c r="F31" s="73">
        <v>4449820.8669400001</v>
      </c>
      <c r="G31" s="55">
        <f t="shared" si="10"/>
        <v>0.16631096864166778</v>
      </c>
      <c r="H31" s="56">
        <v>45330675</v>
      </c>
      <c r="I31" s="56">
        <v>79410998.840000004</v>
      </c>
      <c r="J31" s="56">
        <v>34080323.840000004</v>
      </c>
      <c r="K31" s="56">
        <v>2409920.2000000002</v>
      </c>
      <c r="L31" s="56">
        <v>5305908.6399999997</v>
      </c>
      <c r="M31" s="5">
        <f>L31/I31</f>
        <v>6.681579022435577E-2</v>
      </c>
      <c r="N31" s="74">
        <f t="shared" si="1"/>
        <v>26059468.939199999</v>
      </c>
      <c r="O31" s="20">
        <f>(H31-B31)/B31</f>
        <v>1.3522489903840611</v>
      </c>
      <c r="P31" s="71">
        <f t="shared" si="8"/>
        <v>52654971.241318002</v>
      </c>
      <c r="Q31" s="4">
        <f>(I31-C31)/C31</f>
        <v>1.9679666963683271</v>
      </c>
      <c r="R31" s="82"/>
    </row>
    <row r="32" spans="1:18" x14ac:dyDescent="0.25">
      <c r="A32" s="59" t="s">
        <v>38</v>
      </c>
      <c r="B32" s="72">
        <v>427512.8554</v>
      </c>
      <c r="C32" s="73">
        <v>427512.8554</v>
      </c>
      <c r="D32" s="73">
        <v>0</v>
      </c>
      <c r="E32" s="73">
        <v>426391.8554</v>
      </c>
      <c r="F32" s="73">
        <v>0</v>
      </c>
      <c r="G32" s="55"/>
      <c r="H32" s="56"/>
      <c r="I32" s="56"/>
      <c r="J32" s="56"/>
      <c r="K32" s="56"/>
      <c r="L32" s="56"/>
      <c r="M32" s="5"/>
      <c r="N32" s="74">
        <f t="shared" si="1"/>
        <v>-427512.8554</v>
      </c>
      <c r="O32" s="61" t="s">
        <v>70</v>
      </c>
      <c r="P32" s="71">
        <f t="shared" si="8"/>
        <v>-427512.8554</v>
      </c>
      <c r="Q32" s="60" t="s">
        <v>70</v>
      </c>
      <c r="R32" s="57" t="s">
        <v>67</v>
      </c>
    </row>
    <row r="33" spans="1:18" x14ac:dyDescent="0.25">
      <c r="A33" s="59" t="s">
        <v>61</v>
      </c>
      <c r="B33" s="72"/>
      <c r="C33" s="73"/>
      <c r="D33" s="73"/>
      <c r="E33" s="73"/>
      <c r="F33" s="73"/>
      <c r="G33" s="55"/>
      <c r="H33" s="56">
        <v>100000</v>
      </c>
      <c r="I33" s="56">
        <v>100000</v>
      </c>
      <c r="J33" s="56"/>
      <c r="K33" s="56">
        <v>100000</v>
      </c>
      <c r="L33" s="56"/>
      <c r="M33" s="5"/>
      <c r="N33" s="74">
        <f t="shared" si="1"/>
        <v>100000</v>
      </c>
      <c r="O33" s="61" t="s">
        <v>70</v>
      </c>
      <c r="P33" s="71">
        <f t="shared" si="8"/>
        <v>100000</v>
      </c>
      <c r="Q33" s="60" t="s">
        <v>70</v>
      </c>
      <c r="R33" s="82" t="s">
        <v>72</v>
      </c>
    </row>
    <row r="34" spans="1:18" x14ac:dyDescent="0.25">
      <c r="A34" s="59" t="s">
        <v>32</v>
      </c>
      <c r="B34" s="72">
        <v>210447144.76580003</v>
      </c>
      <c r="C34" s="73">
        <v>193275741.01073599</v>
      </c>
      <c r="D34" s="73">
        <v>-17171403.755063999</v>
      </c>
      <c r="E34" s="73">
        <v>31170479.280813999</v>
      </c>
      <c r="F34" s="73">
        <v>145848059.18448201</v>
      </c>
      <c r="G34" s="55">
        <f>F34/C34</f>
        <v>0.75461130518382291</v>
      </c>
      <c r="H34" s="56">
        <v>479088513</v>
      </c>
      <c r="I34" s="56">
        <v>524381322.49000001</v>
      </c>
      <c r="J34" s="56">
        <v>45292809.490000002</v>
      </c>
      <c r="K34" s="56">
        <v>77000787.920000002</v>
      </c>
      <c r="L34" s="56">
        <v>224796187.08000001</v>
      </c>
      <c r="M34" s="5">
        <f>L34/I34</f>
        <v>0.42868839418720311</v>
      </c>
      <c r="N34" s="74">
        <f>H34-B34</f>
        <v>268641368.2342</v>
      </c>
      <c r="O34" s="61">
        <f>(H34-B34)/B34</f>
        <v>1.2765265527035896</v>
      </c>
      <c r="P34" s="71">
        <f>I34-C34</f>
        <v>331105581.47926402</v>
      </c>
      <c r="Q34" s="60">
        <f>(I34-C34)/C34</f>
        <v>1.7131254018106283</v>
      </c>
      <c r="R34" s="82"/>
    </row>
    <row r="35" spans="1:18" x14ac:dyDescent="0.25">
      <c r="A35" s="47" t="s">
        <v>16</v>
      </c>
      <c r="B35" s="72">
        <v>5488665373.9464006</v>
      </c>
      <c r="C35" s="73">
        <v>7056875818.4142704</v>
      </c>
      <c r="D35" s="73">
        <v>1568210444.46787</v>
      </c>
      <c r="E35" s="73">
        <v>463206401.66600001</v>
      </c>
      <c r="F35" s="73">
        <v>5955834593.2812405</v>
      </c>
      <c r="G35" s="55">
        <f>F35/C35</f>
        <v>0.84397610876757057</v>
      </c>
      <c r="H35" s="56">
        <v>6044236804</v>
      </c>
      <c r="I35" s="56">
        <v>7013285526.5299997</v>
      </c>
      <c r="J35" s="56">
        <v>969048722.52999949</v>
      </c>
      <c r="K35" s="56">
        <v>184692638.86000001</v>
      </c>
      <c r="L35" s="56">
        <v>3496455695.999999</v>
      </c>
      <c r="M35" s="5">
        <f>L35/I35</f>
        <v>0.49854746149626095</v>
      </c>
      <c r="N35" s="74">
        <f>H35-B35</f>
        <v>555571430.05359936</v>
      </c>
      <c r="O35" s="20">
        <f>(H35-B35)/B35</f>
        <v>0.10122158889313713</v>
      </c>
      <c r="P35" s="71">
        <f>I35-C35</f>
        <v>-43590291.884270668</v>
      </c>
      <c r="Q35" s="4">
        <f>(I35-C35)/C35</f>
        <v>-6.1769957422980011E-3</v>
      </c>
      <c r="R35" s="82"/>
    </row>
    <row r="36" spans="1:18" x14ac:dyDescent="0.25">
      <c r="A36" s="47" t="s">
        <v>60</v>
      </c>
      <c r="B36" s="72"/>
      <c r="C36" s="73"/>
      <c r="D36" s="73"/>
      <c r="E36" s="73"/>
      <c r="F36" s="73"/>
      <c r="G36" s="55"/>
      <c r="H36" s="56">
        <v>23986896</v>
      </c>
      <c r="I36" s="56">
        <v>48325936.550000012</v>
      </c>
      <c r="J36" s="56">
        <v>24339040.550000004</v>
      </c>
      <c r="K36" s="56">
        <v>1870353.8</v>
      </c>
      <c r="L36" s="56">
        <v>5266010.42</v>
      </c>
      <c r="M36" s="5">
        <f>L36/I36</f>
        <v>0.10896861594294335</v>
      </c>
      <c r="N36" s="74">
        <f>H36-B36</f>
        <v>23986896</v>
      </c>
      <c r="O36" s="61" t="s">
        <v>70</v>
      </c>
      <c r="P36" s="71">
        <f>I36-C36</f>
        <v>48325936.550000012</v>
      </c>
      <c r="Q36" s="60" t="s">
        <v>70</v>
      </c>
      <c r="R36" s="58" t="s">
        <v>69</v>
      </c>
    </row>
    <row r="37" spans="1:18" x14ac:dyDescent="0.25">
      <c r="A37" s="47" t="s">
        <v>71</v>
      </c>
      <c r="B37" s="72">
        <v>17556297.122000001</v>
      </c>
      <c r="C37" s="73">
        <v>17236950.173149999</v>
      </c>
      <c r="D37" s="73">
        <v>-319346.94885000202</v>
      </c>
      <c r="E37" s="73">
        <v>3809646.0833999999</v>
      </c>
      <c r="F37" s="73">
        <v>7278185.0946000004</v>
      </c>
      <c r="G37" s="55">
        <f>F37/C37</f>
        <v>0.42224320552583777</v>
      </c>
      <c r="H37" s="56"/>
      <c r="I37" s="56"/>
      <c r="J37" s="56"/>
      <c r="K37" s="56"/>
      <c r="L37" s="56"/>
      <c r="M37" s="5"/>
      <c r="N37" s="74">
        <f>H37-B37</f>
        <v>-17556297.122000001</v>
      </c>
      <c r="O37" s="61" t="s">
        <v>70</v>
      </c>
      <c r="P37" s="71">
        <f>I37-C37</f>
        <v>-17236950.173149999</v>
      </c>
      <c r="Q37" s="60" t="s">
        <v>70</v>
      </c>
      <c r="R37" s="57" t="s">
        <v>67</v>
      </c>
    </row>
    <row r="38" spans="1:18" x14ac:dyDescent="0.25">
      <c r="A38" s="47" t="s">
        <v>62</v>
      </c>
      <c r="B38" s="72"/>
      <c r="C38" s="73"/>
      <c r="D38" s="73"/>
      <c r="E38" s="73"/>
      <c r="F38" s="73"/>
      <c r="G38" s="55"/>
      <c r="H38" s="56"/>
      <c r="I38" s="56">
        <v>293237939.14999998</v>
      </c>
      <c r="J38" s="56">
        <v>293237939.14999998</v>
      </c>
      <c r="K38" s="56">
        <v>76803974.399999991</v>
      </c>
      <c r="L38" s="56">
        <v>47298557.780000001</v>
      </c>
      <c r="M38" s="5">
        <f t="shared" ref="M38:M43" si="14">L38/I38</f>
        <v>0.16129753850099654</v>
      </c>
      <c r="N38" s="74">
        <f>H38-B38</f>
        <v>0</v>
      </c>
      <c r="O38" s="61" t="s">
        <v>70</v>
      </c>
      <c r="P38" s="71">
        <f t="shared" ref="P38:P39" si="15">I38-C38</f>
        <v>293237939.14999998</v>
      </c>
      <c r="Q38" s="60" t="s">
        <v>70</v>
      </c>
      <c r="R38" s="58" t="s">
        <v>69</v>
      </c>
    </row>
    <row r="39" spans="1:18" x14ac:dyDescent="0.25">
      <c r="A39" s="59" t="s">
        <v>63</v>
      </c>
      <c r="B39" s="72"/>
      <c r="C39" s="73"/>
      <c r="D39" s="73"/>
      <c r="E39" s="73"/>
      <c r="F39" s="73"/>
      <c r="G39" s="55"/>
      <c r="H39" s="56">
        <v>15437546</v>
      </c>
      <c r="I39" s="56">
        <v>69815764.649999991</v>
      </c>
      <c r="J39" s="56">
        <v>54378218.649999999</v>
      </c>
      <c r="K39" s="56">
        <v>5791920.75</v>
      </c>
      <c r="L39" s="56">
        <v>6818426.3799999999</v>
      </c>
      <c r="M39" s="5">
        <f t="shared" si="14"/>
        <v>9.7663134023985812E-2</v>
      </c>
      <c r="N39" s="74">
        <f t="shared" ref="N39" si="16">H39-B39</f>
        <v>15437546</v>
      </c>
      <c r="O39" s="61" t="s">
        <v>70</v>
      </c>
      <c r="P39" s="71">
        <f t="shared" si="15"/>
        <v>69815764.649999991</v>
      </c>
      <c r="Q39" s="60" t="s">
        <v>70</v>
      </c>
      <c r="R39" s="58" t="s">
        <v>69</v>
      </c>
    </row>
    <row r="40" spans="1:18" x14ac:dyDescent="0.25">
      <c r="A40" s="59" t="s">
        <v>39</v>
      </c>
      <c r="B40" s="72">
        <v>65619689.351400003</v>
      </c>
      <c r="C40" s="73">
        <v>80461240.913764</v>
      </c>
      <c r="D40" s="73">
        <v>14841551.562364001</v>
      </c>
      <c r="E40" s="73">
        <v>49568143.966587998</v>
      </c>
      <c r="F40" s="73">
        <v>28043296.654846001</v>
      </c>
      <c r="G40" s="55">
        <f>F40/C40</f>
        <v>0.34853174443210472</v>
      </c>
      <c r="H40" s="56"/>
      <c r="I40" s="56"/>
      <c r="J40" s="56"/>
      <c r="K40" s="56"/>
      <c r="L40" s="56"/>
      <c r="M40" s="5"/>
      <c r="N40" s="74">
        <f t="shared" ref="N40:N47" si="17">H40-B40</f>
        <v>-65619689.351400003</v>
      </c>
      <c r="O40" s="61" t="s">
        <v>70</v>
      </c>
      <c r="P40" s="71">
        <f t="shared" ref="P40:P47" si="18">I40-C40</f>
        <v>-80461240.913764</v>
      </c>
      <c r="Q40" s="60" t="s">
        <v>70</v>
      </c>
      <c r="R40" s="57" t="s">
        <v>67</v>
      </c>
    </row>
    <row r="41" spans="1:18" x14ac:dyDescent="0.25">
      <c r="A41" s="59" t="s">
        <v>65</v>
      </c>
      <c r="B41" s="72"/>
      <c r="C41" s="73"/>
      <c r="D41" s="73"/>
      <c r="E41" s="73"/>
      <c r="F41" s="73"/>
      <c r="G41" s="55"/>
      <c r="H41" s="56">
        <v>1021169</v>
      </c>
      <c r="I41" s="56">
        <v>24011169</v>
      </c>
      <c r="J41" s="56">
        <v>22990000</v>
      </c>
      <c r="K41" s="56">
        <v>21141561.789999999</v>
      </c>
      <c r="L41" s="56"/>
      <c r="M41" s="5"/>
      <c r="N41" s="74">
        <f t="shared" si="17"/>
        <v>1021169</v>
      </c>
      <c r="O41" s="61" t="s">
        <v>70</v>
      </c>
      <c r="P41" s="71">
        <f>I41-C41</f>
        <v>24011169</v>
      </c>
      <c r="Q41" s="60" t="s">
        <v>70</v>
      </c>
      <c r="R41" s="58" t="s">
        <v>69</v>
      </c>
    </row>
    <row r="42" spans="1:18" x14ac:dyDescent="0.25">
      <c r="A42" s="47" t="s">
        <v>47</v>
      </c>
      <c r="B42" s="72">
        <v>1400000</v>
      </c>
      <c r="C42" s="73">
        <v>1400000</v>
      </c>
      <c r="D42" s="73">
        <v>0</v>
      </c>
      <c r="E42" s="73">
        <v>1400000</v>
      </c>
      <c r="F42" s="73">
        <v>0</v>
      </c>
      <c r="G42" s="55"/>
      <c r="H42" s="56"/>
      <c r="I42" s="56"/>
      <c r="J42" s="56"/>
      <c r="K42" s="56"/>
      <c r="L42" s="56"/>
      <c r="M42" s="5"/>
      <c r="N42" s="74">
        <f t="shared" si="17"/>
        <v>-1400000</v>
      </c>
      <c r="O42" s="61" t="s">
        <v>70</v>
      </c>
      <c r="P42" s="71">
        <f t="shared" si="18"/>
        <v>-1400000</v>
      </c>
      <c r="Q42" s="60" t="s">
        <v>70</v>
      </c>
      <c r="R42" s="82" t="s">
        <v>68</v>
      </c>
    </row>
    <row r="43" spans="1:18" x14ac:dyDescent="0.25">
      <c r="A43" s="47" t="s">
        <v>24</v>
      </c>
      <c r="B43" s="72">
        <v>627760</v>
      </c>
      <c r="C43" s="73">
        <v>627760</v>
      </c>
      <c r="D43" s="73">
        <v>0</v>
      </c>
      <c r="E43" s="73">
        <v>627760</v>
      </c>
      <c r="F43" s="73">
        <v>0</v>
      </c>
      <c r="G43" s="55"/>
      <c r="H43" s="56">
        <v>2205000</v>
      </c>
      <c r="I43" s="56">
        <v>2205000</v>
      </c>
      <c r="J43" s="56"/>
      <c r="K43" s="56">
        <v>2200769</v>
      </c>
      <c r="L43" s="56"/>
      <c r="M43" s="5"/>
      <c r="N43" s="74">
        <f t="shared" si="17"/>
        <v>1577240</v>
      </c>
      <c r="O43" s="20">
        <f t="shared" ref="O43:O47" si="19">(H43-B43)/B43</f>
        <v>2.5124888492417483</v>
      </c>
      <c r="P43" s="71">
        <f t="shared" si="18"/>
        <v>1577240</v>
      </c>
      <c r="Q43" s="4">
        <f t="shared" ref="Q43:Q48" si="20">(I43-C43)/C43</f>
        <v>2.5124888492417483</v>
      </c>
      <c r="R43" s="82"/>
    </row>
    <row r="44" spans="1:18" x14ac:dyDescent="0.25">
      <c r="A44" s="47" t="s">
        <v>9</v>
      </c>
      <c r="B44" s="72">
        <v>13703.776600000001</v>
      </c>
      <c r="C44" s="73">
        <v>61525.636599999998</v>
      </c>
      <c r="D44" s="73">
        <v>47821.86</v>
      </c>
      <c r="E44" s="73">
        <v>0</v>
      </c>
      <c r="F44" s="73">
        <v>22039.158186000001</v>
      </c>
      <c r="G44" s="55">
        <f>F44/C44</f>
        <v>0.35821097356999965</v>
      </c>
      <c r="H44" s="56">
        <v>375556</v>
      </c>
      <c r="I44" s="56">
        <v>375556</v>
      </c>
      <c r="J44" s="56"/>
      <c r="K44" s="56">
        <v>42380.51</v>
      </c>
      <c r="L44" s="56">
        <v>18664.949999999997</v>
      </c>
      <c r="M44" s="5">
        <f>L44/I44</f>
        <v>4.9699512189926395E-2</v>
      </c>
      <c r="N44" s="74">
        <f t="shared" si="17"/>
        <v>361852.22340000002</v>
      </c>
      <c r="O44" s="20">
        <f t="shared" si="19"/>
        <v>26.405292056497768</v>
      </c>
      <c r="P44" s="71">
        <f t="shared" si="18"/>
        <v>314030.36340000003</v>
      </c>
      <c r="Q44" s="4">
        <f t="shared" si="20"/>
        <v>5.1040571175495977</v>
      </c>
      <c r="R44" s="82"/>
    </row>
    <row r="45" spans="1:18" x14ac:dyDescent="0.25">
      <c r="A45" s="47" t="s">
        <v>15</v>
      </c>
      <c r="B45" s="72">
        <v>494607.3958</v>
      </c>
      <c r="C45" s="73">
        <v>1296391.003094</v>
      </c>
      <c r="D45" s="73">
        <v>801783.60729399999</v>
      </c>
      <c r="E45" s="73">
        <v>66699.5</v>
      </c>
      <c r="F45" s="73">
        <v>640869.51208000001</v>
      </c>
      <c r="G45" s="55">
        <f>F45/C45</f>
        <v>0.49434893527530227</v>
      </c>
      <c r="H45" s="56">
        <v>4808535</v>
      </c>
      <c r="I45" s="56">
        <v>22670229.790000003</v>
      </c>
      <c r="J45" s="56">
        <v>17861694.790000003</v>
      </c>
      <c r="K45" s="56">
        <v>2686151.02</v>
      </c>
      <c r="L45" s="56">
        <v>1765924.82</v>
      </c>
      <c r="M45" s="5">
        <f>L45/I45</f>
        <v>7.7896202921549654E-2</v>
      </c>
      <c r="N45" s="74">
        <f t="shared" si="17"/>
        <v>4313927.6041999999</v>
      </c>
      <c r="O45" s="20">
        <f t="shared" si="19"/>
        <v>8.7219229652287371</v>
      </c>
      <c r="P45" s="71">
        <f t="shared" si="18"/>
        <v>21373838.786906004</v>
      </c>
      <c r="Q45" s="4">
        <f t="shared" si="20"/>
        <v>16.487185375318596</v>
      </c>
      <c r="R45" s="82"/>
    </row>
    <row r="46" spans="1:18" x14ac:dyDescent="0.25">
      <c r="A46" s="59" t="s">
        <v>22</v>
      </c>
      <c r="B46" s="72">
        <v>76598125.950800002</v>
      </c>
      <c r="C46" s="73">
        <v>61022740.7544</v>
      </c>
      <c r="D46" s="73">
        <v>-15575385.1964</v>
      </c>
      <c r="E46" s="73">
        <v>218146.6</v>
      </c>
      <c r="F46" s="73">
        <v>23470012.298344001</v>
      </c>
      <c r="G46" s="55">
        <f>F46/C46</f>
        <v>0.3846109173103916</v>
      </c>
      <c r="H46" s="56">
        <v>333709449</v>
      </c>
      <c r="I46" s="56">
        <v>333715341</v>
      </c>
      <c r="J46" s="56">
        <v>5892</v>
      </c>
      <c r="K46" s="56">
        <v>97847254.099999994</v>
      </c>
      <c r="L46" s="56">
        <v>67154669.590000004</v>
      </c>
      <c r="M46" s="5">
        <f>L46/I46</f>
        <v>0.20123339067591742</v>
      </c>
      <c r="N46" s="74">
        <f t="shared" si="17"/>
        <v>257111323.0492</v>
      </c>
      <c r="O46" s="20">
        <f t="shared" si="19"/>
        <v>3.3566268085246111</v>
      </c>
      <c r="P46" s="71">
        <f t="shared" si="18"/>
        <v>272692600.24559999</v>
      </c>
      <c r="Q46" s="4">
        <f t="shared" si="20"/>
        <v>4.4687045661078031</v>
      </c>
      <c r="R46" s="82"/>
    </row>
    <row r="47" spans="1:18" ht="15.75" thickBot="1" x14ac:dyDescent="0.3">
      <c r="A47" s="47" t="s">
        <v>28</v>
      </c>
      <c r="B47" s="72">
        <v>14922624.6544</v>
      </c>
      <c r="C47" s="32">
        <v>14461134.22174</v>
      </c>
      <c r="D47" s="32">
        <v>-461490.432659999</v>
      </c>
      <c r="E47" s="32">
        <v>12355666.932399999</v>
      </c>
      <c r="F47" s="32">
        <v>340777.35919599998</v>
      </c>
      <c r="G47" s="63">
        <f>F47/C47</f>
        <v>2.3565050567312746E-2</v>
      </c>
      <c r="H47" s="56">
        <v>98074493</v>
      </c>
      <c r="I47" s="56">
        <v>98070262.849999994</v>
      </c>
      <c r="J47" s="56">
        <v>-4230.1500000059605</v>
      </c>
      <c r="K47" s="56">
        <v>15083857.029999999</v>
      </c>
      <c r="L47" s="56"/>
      <c r="M47" s="5"/>
      <c r="N47" s="64">
        <f t="shared" si="17"/>
        <v>83151868.345599994</v>
      </c>
      <c r="O47" s="17">
        <f t="shared" si="19"/>
        <v>5.5722012897431084</v>
      </c>
      <c r="P47" s="39">
        <f t="shared" si="18"/>
        <v>83609128.628259987</v>
      </c>
      <c r="Q47" s="6">
        <f t="shared" si="20"/>
        <v>5.7816439116211953</v>
      </c>
      <c r="R47" s="82"/>
    </row>
    <row r="48" spans="1:18" ht="15.75" thickBot="1" x14ac:dyDescent="0.3">
      <c r="A48" s="45" t="s">
        <v>5</v>
      </c>
      <c r="B48" s="62">
        <f>SUM(B6:B47)</f>
        <v>8340913645.4964008</v>
      </c>
      <c r="C48" s="33">
        <f>SUM(C6:C47)</f>
        <v>10570751529.534563</v>
      </c>
      <c r="D48" s="34">
        <f>SUM(D6:D47)</f>
        <v>2229837884.0381589</v>
      </c>
      <c r="E48" s="34">
        <f>SUM(E6:E47)</f>
        <v>740068835.24716604</v>
      </c>
      <c r="F48" s="34">
        <f>SUM(F6:F47)</f>
        <v>8879109788.3477707</v>
      </c>
      <c r="G48" s="7">
        <f>F48/C48</f>
        <v>0.83996958622474815</v>
      </c>
      <c r="H48" s="65">
        <f>SUM(H6:H47)</f>
        <v>17410681501</v>
      </c>
      <c r="I48" s="66">
        <f>SUM(I6:I47)</f>
        <v>18833702050.59</v>
      </c>
      <c r="J48" s="66">
        <f>SUM(J6:J47)</f>
        <v>1423020549.5899992</v>
      </c>
      <c r="K48" s="66">
        <f>SUM(K6:K47)</f>
        <v>1313046790.6299999</v>
      </c>
      <c r="L48" s="66">
        <f>SUM(L6:L47)</f>
        <v>10063450986.070002</v>
      </c>
      <c r="M48" s="8">
        <f>L48/I48</f>
        <v>0.53433206913001718</v>
      </c>
      <c r="N48" s="30">
        <f>H48-B48</f>
        <v>9069767855.5035992</v>
      </c>
      <c r="O48" s="9">
        <f>(H48-B48)/B48</f>
        <v>1.0873830183340569</v>
      </c>
      <c r="P48" s="28">
        <f>I48-C48</f>
        <v>8262950521.0554371</v>
      </c>
      <c r="Q48" s="10">
        <f t="shared" si="20"/>
        <v>0.78168051703503239</v>
      </c>
      <c r="R48" s="82"/>
    </row>
    <row r="49" spans="1:18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75"/>
    </row>
    <row r="50" spans="1:18" ht="15.75" x14ac:dyDescent="0.25">
      <c r="A50" s="138" t="s">
        <v>58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40" t="s">
        <v>73</v>
      </c>
      <c r="O50" s="141"/>
      <c r="P50" s="141"/>
      <c r="Q50" s="141"/>
      <c r="R50" s="75"/>
    </row>
    <row r="51" spans="1:18" ht="15.75" thickBot="1" x14ac:dyDescent="0.3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75"/>
    </row>
    <row r="52" spans="1:18" ht="15.75" thickBot="1" x14ac:dyDescent="0.3">
      <c r="A52" s="112"/>
      <c r="B52" s="115">
        <v>2022</v>
      </c>
      <c r="C52" s="116"/>
      <c r="D52" s="116"/>
      <c r="E52" s="116"/>
      <c r="F52" s="116"/>
      <c r="G52" s="116"/>
      <c r="H52" s="117">
        <v>2023</v>
      </c>
      <c r="I52" s="117"/>
      <c r="J52" s="117"/>
      <c r="K52" s="117"/>
      <c r="L52" s="117"/>
      <c r="M52" s="117"/>
      <c r="N52" s="106" t="s">
        <v>64</v>
      </c>
      <c r="O52" s="121"/>
      <c r="P52" s="121"/>
      <c r="Q52" s="107"/>
      <c r="R52" s="75"/>
    </row>
    <row r="53" spans="1:18" ht="15.75" thickBot="1" x14ac:dyDescent="0.3">
      <c r="A53" s="113"/>
      <c r="B53" s="118" t="s">
        <v>41</v>
      </c>
      <c r="C53" s="100" t="s">
        <v>42</v>
      </c>
      <c r="D53" s="100" t="s">
        <v>49</v>
      </c>
      <c r="E53" s="100" t="s">
        <v>50</v>
      </c>
      <c r="F53" s="100" t="s">
        <v>51</v>
      </c>
      <c r="G53" s="124" t="s">
        <v>52</v>
      </c>
      <c r="H53" s="126" t="s">
        <v>41</v>
      </c>
      <c r="I53" s="126" t="s">
        <v>42</v>
      </c>
      <c r="J53" s="126" t="s">
        <v>49</v>
      </c>
      <c r="K53" s="126" t="s">
        <v>50</v>
      </c>
      <c r="L53" s="110" t="s">
        <v>51</v>
      </c>
      <c r="M53" s="126" t="s">
        <v>52</v>
      </c>
      <c r="N53" s="104" t="s">
        <v>41</v>
      </c>
      <c r="O53" s="105"/>
      <c r="P53" s="106" t="s">
        <v>42</v>
      </c>
      <c r="Q53" s="107"/>
      <c r="R53" s="75"/>
    </row>
    <row r="54" spans="1:18" ht="15.75" thickBot="1" x14ac:dyDescent="0.3">
      <c r="A54" s="114"/>
      <c r="B54" s="119"/>
      <c r="C54" s="120"/>
      <c r="D54" s="120"/>
      <c r="E54" s="120"/>
      <c r="F54" s="120"/>
      <c r="G54" s="125"/>
      <c r="H54" s="127"/>
      <c r="I54" s="127"/>
      <c r="J54" s="127"/>
      <c r="K54" s="127"/>
      <c r="L54" s="111"/>
      <c r="M54" s="128"/>
      <c r="N54" s="77" t="s">
        <v>43</v>
      </c>
      <c r="O54" s="87" t="s">
        <v>44</v>
      </c>
      <c r="P54" s="87" t="s">
        <v>43</v>
      </c>
      <c r="Q54" s="88" t="s">
        <v>44</v>
      </c>
      <c r="R54" s="75"/>
    </row>
    <row r="55" spans="1:18" x14ac:dyDescent="0.25">
      <c r="A55" s="49" t="s">
        <v>53</v>
      </c>
      <c r="B55" s="35">
        <v>5732932381</v>
      </c>
      <c r="C55" s="36">
        <v>7229363858.0900002</v>
      </c>
      <c r="D55" s="36">
        <v>1496431477.0899999</v>
      </c>
      <c r="E55" s="36">
        <v>482590208.61000001</v>
      </c>
      <c r="F55" s="36">
        <v>6033812976.4799995</v>
      </c>
      <c r="G55" s="11">
        <f>F55/C55</f>
        <v>0.83462571464401769</v>
      </c>
      <c r="H55" s="56">
        <v>6189234387</v>
      </c>
      <c r="I55" s="56">
        <v>7264652507.5499983</v>
      </c>
      <c r="J55" s="56">
        <v>1075418120.5499995</v>
      </c>
      <c r="K55" s="56">
        <v>264698658.29000002</v>
      </c>
      <c r="L55" s="56">
        <v>3536122827.6799984</v>
      </c>
      <c r="M55" s="12">
        <f>L55/I55</f>
        <v>0.4867573258328573</v>
      </c>
      <c r="N55" s="37">
        <f>H55-B55</f>
        <v>456302006</v>
      </c>
      <c r="O55" s="13">
        <f>(H55-B55)/B55</f>
        <v>7.9593125415584762E-2</v>
      </c>
      <c r="P55" s="38">
        <f>I55-C55</f>
        <v>35288649.459998131</v>
      </c>
      <c r="Q55" s="14">
        <f>(I55-C55)/C55</f>
        <v>4.8812938666115777E-3</v>
      </c>
      <c r="R55" s="75"/>
    </row>
    <row r="56" spans="1:18" ht="15.75" thickBot="1" x14ac:dyDescent="0.3">
      <c r="A56" s="50" t="s">
        <v>54</v>
      </c>
      <c r="B56" s="31">
        <v>2607981264.4963999</v>
      </c>
      <c r="C56" s="32">
        <v>3341387671.4445601</v>
      </c>
      <c r="D56" s="32">
        <v>733406406.94816196</v>
      </c>
      <c r="E56" s="32">
        <v>257478626.63716599</v>
      </c>
      <c r="F56" s="32">
        <v>2845296811.8677602</v>
      </c>
      <c r="G56" s="15">
        <f>F56/C56</f>
        <v>0.85153148680819546</v>
      </c>
      <c r="H56" s="56">
        <v>11221447114</v>
      </c>
      <c r="I56" s="56">
        <v>11569049543.040003</v>
      </c>
      <c r="J56" s="56">
        <v>347602429.0399999</v>
      </c>
      <c r="K56" s="56">
        <v>1048348132.3399996</v>
      </c>
      <c r="L56" s="56">
        <v>6527328158.3900003</v>
      </c>
      <c r="M56" s="16">
        <f>L56/I56</f>
        <v>0.56420608573820774</v>
      </c>
      <c r="N56" s="40">
        <f>H56-B56</f>
        <v>8613465849.5036011</v>
      </c>
      <c r="O56" s="17">
        <f>(H56-B56)/B56</f>
        <v>3.3027330244900583</v>
      </c>
      <c r="P56" s="39">
        <f>I56-C56</f>
        <v>8227661871.5954428</v>
      </c>
      <c r="Q56" s="6">
        <f>(I56-C56)/C56</f>
        <v>2.4623487845809979</v>
      </c>
      <c r="R56" s="75"/>
    </row>
    <row r="57" spans="1:18" ht="15.75" thickBot="1" x14ac:dyDescent="0.3">
      <c r="A57" s="52" t="s">
        <v>5</v>
      </c>
      <c r="B57" s="33">
        <f>SUM(B55:B56)</f>
        <v>8340913645.4963999</v>
      </c>
      <c r="C57" s="34">
        <f>SUM(C55:C56)</f>
        <v>10570751529.534561</v>
      </c>
      <c r="D57" s="69">
        <f>SUM(D55:D56)</f>
        <v>2229837884.0381618</v>
      </c>
      <c r="E57" s="33">
        <f t="shared" ref="E57:F57" si="21">SUM(E55:E56)</f>
        <v>740068835.24716604</v>
      </c>
      <c r="F57" s="34">
        <f t="shared" si="21"/>
        <v>8879109788.3477592</v>
      </c>
      <c r="G57" s="18">
        <f>F57/C57</f>
        <v>0.83996958622474727</v>
      </c>
      <c r="H57" s="65">
        <f>SUM(H55:H56)</f>
        <v>17410681501</v>
      </c>
      <c r="I57" s="66">
        <f t="shared" ref="I57:J57" si="22">SUM(I55:I56)</f>
        <v>18833702050.59</v>
      </c>
      <c r="J57" s="66">
        <f t="shared" si="22"/>
        <v>1423020549.5899994</v>
      </c>
      <c r="K57" s="66">
        <f>SUM(K55:K56)</f>
        <v>1313046790.6299996</v>
      </c>
      <c r="L57" s="66">
        <f t="shared" ref="L57" si="23">SUM(L55:L56)</f>
        <v>10063450986.07</v>
      </c>
      <c r="M57" s="19">
        <f>L57/I57</f>
        <v>0.53433206913001707</v>
      </c>
      <c r="N57" s="30">
        <f>SUM(N55:N56)</f>
        <v>9069767855.5036011</v>
      </c>
      <c r="O57" s="9">
        <f t="shared" ref="O57" si="24">(H57-B57)/B57</f>
        <v>1.0873830183340574</v>
      </c>
      <c r="P57" s="28">
        <f>SUM(P55:P56)</f>
        <v>8262950521.0554409</v>
      </c>
      <c r="Q57" s="10">
        <f>(I57-C57)/C57</f>
        <v>0.78168051703503272</v>
      </c>
      <c r="R57" s="75"/>
    </row>
    <row r="58" spans="1:18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75"/>
    </row>
    <row r="59" spans="1:18" ht="15.75" x14ac:dyDescent="0.25">
      <c r="A59" s="138" t="s">
        <v>56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40" t="s">
        <v>73</v>
      </c>
      <c r="O59" s="141"/>
      <c r="P59" s="141"/>
      <c r="Q59" s="141"/>
      <c r="R59" s="75"/>
    </row>
    <row r="60" spans="1:18" ht="15.75" thickBot="1" x14ac:dyDescent="0.3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75"/>
    </row>
    <row r="61" spans="1:18" ht="15.75" thickBot="1" x14ac:dyDescent="0.3">
      <c r="A61" s="129"/>
      <c r="B61" s="130">
        <v>2022</v>
      </c>
      <c r="C61" s="131"/>
      <c r="D61" s="131"/>
      <c r="E61" s="131"/>
      <c r="F61" s="131"/>
      <c r="G61" s="132"/>
      <c r="H61" s="133">
        <v>2023</v>
      </c>
      <c r="I61" s="134"/>
      <c r="J61" s="134"/>
      <c r="K61" s="134"/>
      <c r="L61" s="134"/>
      <c r="M61" s="134"/>
      <c r="N61" s="106" t="s">
        <v>64</v>
      </c>
      <c r="O61" s="121"/>
      <c r="P61" s="121"/>
      <c r="Q61" s="107"/>
      <c r="R61" s="75"/>
    </row>
    <row r="62" spans="1:18" ht="15.75" thickBot="1" x14ac:dyDescent="0.3">
      <c r="A62" s="113"/>
      <c r="B62" s="98" t="s">
        <v>41</v>
      </c>
      <c r="C62" s="100" t="s">
        <v>42</v>
      </c>
      <c r="D62" s="100" t="s">
        <v>49</v>
      </c>
      <c r="E62" s="100" t="s">
        <v>50</v>
      </c>
      <c r="F62" s="100" t="s">
        <v>51</v>
      </c>
      <c r="G62" s="102" t="s">
        <v>52</v>
      </c>
      <c r="H62" s="126" t="s">
        <v>41</v>
      </c>
      <c r="I62" s="126" t="s">
        <v>42</v>
      </c>
      <c r="J62" s="126" t="s">
        <v>49</v>
      </c>
      <c r="K62" s="126" t="s">
        <v>50</v>
      </c>
      <c r="L62" s="110" t="s">
        <v>51</v>
      </c>
      <c r="M62" s="122" t="s">
        <v>52</v>
      </c>
      <c r="N62" s="104" t="s">
        <v>41</v>
      </c>
      <c r="O62" s="105"/>
      <c r="P62" s="106" t="s">
        <v>42</v>
      </c>
      <c r="Q62" s="107"/>
      <c r="R62" s="75"/>
    </row>
    <row r="63" spans="1:18" ht="15.75" thickBot="1" x14ac:dyDescent="0.3">
      <c r="A63" s="113"/>
      <c r="B63" s="99"/>
      <c r="C63" s="101"/>
      <c r="D63" s="101"/>
      <c r="E63" s="101"/>
      <c r="F63" s="101"/>
      <c r="G63" s="103"/>
      <c r="H63" s="127"/>
      <c r="I63" s="127"/>
      <c r="J63" s="127"/>
      <c r="K63" s="127"/>
      <c r="L63" s="111"/>
      <c r="M63" s="123"/>
      <c r="N63" s="83" t="s">
        <v>43</v>
      </c>
      <c r="O63" s="84" t="s">
        <v>44</v>
      </c>
      <c r="P63" s="84" t="s">
        <v>43</v>
      </c>
      <c r="Q63" s="85" t="s">
        <v>44</v>
      </c>
      <c r="R63" s="75"/>
    </row>
    <row r="64" spans="1:18" x14ac:dyDescent="0.25">
      <c r="A64" s="49" t="s">
        <v>6</v>
      </c>
      <c r="B64" s="35">
        <v>292031862.83679998</v>
      </c>
      <c r="C64" s="36">
        <v>301648590.43321198</v>
      </c>
      <c r="D64" s="36">
        <v>9616727.5964118801</v>
      </c>
      <c r="E64" s="36">
        <v>46433919.752048001</v>
      </c>
      <c r="F64" s="36">
        <v>223678228.61335</v>
      </c>
      <c r="G64" s="11">
        <f>F64/C64</f>
        <v>0.74151922371695822</v>
      </c>
      <c r="H64" s="56">
        <v>894448836</v>
      </c>
      <c r="I64" s="56">
        <v>947721409.58000004</v>
      </c>
      <c r="J64" s="56">
        <v>53272573.580000028</v>
      </c>
      <c r="K64" s="56">
        <v>194170786.22000003</v>
      </c>
      <c r="L64" s="56">
        <v>325691680.80000001</v>
      </c>
      <c r="M64" s="12">
        <f>L64/I64</f>
        <v>0.343657616582004</v>
      </c>
      <c r="N64" s="37">
        <f>H64-B64</f>
        <v>602416973.16320002</v>
      </c>
      <c r="O64" s="13">
        <f>(H64-B64)/B64</f>
        <v>2.0628467295017621</v>
      </c>
      <c r="P64" s="38">
        <f>I64-C64</f>
        <v>646072819.14678812</v>
      </c>
      <c r="Q64" s="14">
        <f>(I64-C64)/C64</f>
        <v>2.1418061931565204</v>
      </c>
      <c r="R64" s="75"/>
    </row>
    <row r="65" spans="1:18" x14ac:dyDescent="0.25">
      <c r="A65" s="50" t="s">
        <v>8</v>
      </c>
      <c r="B65" s="31">
        <v>6006543145.2667999</v>
      </c>
      <c r="C65" s="32">
        <v>7660504289.3938999</v>
      </c>
      <c r="D65" s="32">
        <v>1653961144.1271</v>
      </c>
      <c r="E65" s="32">
        <v>478717045.46690798</v>
      </c>
      <c r="F65" s="32">
        <v>6408855269.0885601</v>
      </c>
      <c r="G65" s="15">
        <f>F65/C65</f>
        <v>0.83661010123860002</v>
      </c>
      <c r="H65" s="56">
        <v>7753530028</v>
      </c>
      <c r="I65" s="56">
        <v>9045157046.4700012</v>
      </c>
      <c r="J65" s="56">
        <v>1291627018.4699996</v>
      </c>
      <c r="K65" s="56">
        <v>263630703.94</v>
      </c>
      <c r="L65" s="56">
        <v>4358784807.7299995</v>
      </c>
      <c r="M65" s="16">
        <f>L65/I65</f>
        <v>0.48189155648005871</v>
      </c>
      <c r="N65" s="29">
        <f>H65-B65</f>
        <v>1746986882.7332001</v>
      </c>
      <c r="O65" s="20">
        <f>(H65-B65)/B65</f>
        <v>0.29084730442831142</v>
      </c>
      <c r="P65" s="71">
        <f>I65-C65</f>
        <v>1384652757.0761013</v>
      </c>
      <c r="Q65" s="4">
        <f>(I65-C65)/C65</f>
        <v>0.18075216784268067</v>
      </c>
      <c r="R65" s="75"/>
    </row>
    <row r="66" spans="1:18" ht="15.75" thickBot="1" x14ac:dyDescent="0.3">
      <c r="A66" s="51" t="s">
        <v>7</v>
      </c>
      <c r="B66" s="31">
        <v>2042338637.3927999</v>
      </c>
      <c r="C66" s="32">
        <v>2608598649.7074499</v>
      </c>
      <c r="D66" s="32">
        <v>566260012.31465304</v>
      </c>
      <c r="E66" s="32">
        <v>214917870.02821001</v>
      </c>
      <c r="F66" s="32">
        <v>2246576290.6458602</v>
      </c>
      <c r="G66" s="15">
        <f t="shared" ref="G66" si="25">F66/C66</f>
        <v>0.8612196019107079</v>
      </c>
      <c r="H66" s="56">
        <v>8762702637</v>
      </c>
      <c r="I66" s="56">
        <v>8840823594.539999</v>
      </c>
      <c r="J66" s="56">
        <v>78120957.539999843</v>
      </c>
      <c r="K66" s="56">
        <v>855245300.46999991</v>
      </c>
      <c r="L66" s="56">
        <v>5378974497.5400009</v>
      </c>
      <c r="M66" s="16">
        <f>L66/I66</f>
        <v>0.60842459302796181</v>
      </c>
      <c r="N66" s="40">
        <f>H66-B66</f>
        <v>6720363999.6072006</v>
      </c>
      <c r="O66" s="17">
        <f>(H66-B66)/B66</f>
        <v>3.2905238517086741</v>
      </c>
      <c r="P66" s="39">
        <f>I66-C66</f>
        <v>6232224944.8325491</v>
      </c>
      <c r="Q66" s="6">
        <f>(I66-C66)/C66</f>
        <v>2.3891083994586455</v>
      </c>
      <c r="R66" s="75"/>
    </row>
    <row r="67" spans="1:18" ht="15.75" thickBot="1" x14ac:dyDescent="0.3">
      <c r="A67" s="52" t="s">
        <v>5</v>
      </c>
      <c r="B67" s="33">
        <f>SUM(B64:B66)</f>
        <v>8340913645.4963989</v>
      </c>
      <c r="C67" s="34">
        <f>SUM(C64:C66)</f>
        <v>10570751529.534561</v>
      </c>
      <c r="D67" s="69">
        <f>SUM(D64:D66)</f>
        <v>2229837884.0381651</v>
      </c>
      <c r="E67" s="33">
        <f>SUM(E64:E66)</f>
        <v>740068835.24716604</v>
      </c>
      <c r="F67" s="34">
        <f>SUM(F64:F66)</f>
        <v>8879109788.3477707</v>
      </c>
      <c r="G67" s="22">
        <f>F67/C67</f>
        <v>0.83996958622474827</v>
      </c>
      <c r="H67" s="65">
        <f>SUM(H64:H66)</f>
        <v>17410681501</v>
      </c>
      <c r="I67" s="66">
        <f>SUM(I64:I66)</f>
        <v>18833702050.59</v>
      </c>
      <c r="J67" s="66">
        <f>SUM(J64:J66)</f>
        <v>1423020549.5899992</v>
      </c>
      <c r="K67" s="66">
        <f>SUM(K64:K66)</f>
        <v>1313046790.6299999</v>
      </c>
      <c r="L67" s="66">
        <f>SUM(L64:L66)</f>
        <v>10063450986.07</v>
      </c>
      <c r="M67" s="23">
        <f>L67/I67</f>
        <v>0.53433206913001707</v>
      </c>
      <c r="N67" s="30">
        <f>H67-B67</f>
        <v>9069767855.5036011</v>
      </c>
      <c r="O67" s="9">
        <f>(H67-B67)/B67</f>
        <v>1.0873830183340576</v>
      </c>
      <c r="P67" s="28">
        <f>I67-C67</f>
        <v>8262950521.055439</v>
      </c>
      <c r="Q67" s="10">
        <f>(I67-C67)/C67</f>
        <v>0.78168051703503272</v>
      </c>
      <c r="R67" s="75"/>
    </row>
    <row r="68" spans="1:18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75"/>
    </row>
    <row r="69" spans="1:18" ht="15.75" x14ac:dyDescent="0.25">
      <c r="A69" s="138" t="s">
        <v>57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40" t="s">
        <v>73</v>
      </c>
      <c r="O69" s="141"/>
      <c r="P69" s="141"/>
      <c r="Q69" s="141"/>
      <c r="R69" s="75"/>
    </row>
    <row r="70" spans="1:18" ht="15.75" thickBot="1" x14ac:dyDescent="0.3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75"/>
    </row>
    <row r="71" spans="1:18" ht="15.75" thickBot="1" x14ac:dyDescent="0.3">
      <c r="A71" s="142"/>
      <c r="B71" s="130">
        <v>2022</v>
      </c>
      <c r="C71" s="131"/>
      <c r="D71" s="131"/>
      <c r="E71" s="131"/>
      <c r="F71" s="131"/>
      <c r="G71" s="132"/>
      <c r="H71" s="148">
        <v>2023</v>
      </c>
      <c r="I71" s="149"/>
      <c r="J71" s="149"/>
      <c r="K71" s="149"/>
      <c r="L71" s="149"/>
      <c r="M71" s="149"/>
      <c r="N71" s="95" t="s">
        <v>64</v>
      </c>
      <c r="O71" s="96"/>
      <c r="P71" s="96"/>
      <c r="Q71" s="97"/>
      <c r="R71" s="75"/>
    </row>
    <row r="72" spans="1:18" ht="15.75" customHeight="1" thickBot="1" x14ac:dyDescent="0.3">
      <c r="A72" s="143"/>
      <c r="B72" s="98" t="s">
        <v>41</v>
      </c>
      <c r="C72" s="100" t="s">
        <v>42</v>
      </c>
      <c r="D72" s="100" t="s">
        <v>49</v>
      </c>
      <c r="E72" s="100" t="s">
        <v>50</v>
      </c>
      <c r="F72" s="100" t="s">
        <v>51</v>
      </c>
      <c r="G72" s="102" t="s">
        <v>52</v>
      </c>
      <c r="H72" s="126" t="s">
        <v>41</v>
      </c>
      <c r="I72" s="126" t="s">
        <v>42</v>
      </c>
      <c r="J72" s="126" t="s">
        <v>49</v>
      </c>
      <c r="K72" s="126" t="s">
        <v>50</v>
      </c>
      <c r="L72" s="110" t="s">
        <v>51</v>
      </c>
      <c r="M72" s="122" t="s">
        <v>52</v>
      </c>
      <c r="N72" s="104" t="s">
        <v>41</v>
      </c>
      <c r="O72" s="105"/>
      <c r="P72" s="106" t="s">
        <v>42</v>
      </c>
      <c r="Q72" s="107"/>
      <c r="R72" s="75"/>
    </row>
    <row r="73" spans="1:18" ht="15.75" thickBot="1" x14ac:dyDescent="0.3">
      <c r="A73" s="144"/>
      <c r="B73" s="146"/>
      <c r="C73" s="147"/>
      <c r="D73" s="147"/>
      <c r="E73" s="147"/>
      <c r="F73" s="147"/>
      <c r="G73" s="145"/>
      <c r="H73" s="127"/>
      <c r="I73" s="127"/>
      <c r="J73" s="127"/>
      <c r="K73" s="127"/>
      <c r="L73" s="111"/>
      <c r="M73" s="123"/>
      <c r="N73" s="86" t="s">
        <v>43</v>
      </c>
      <c r="O73" s="84" t="s">
        <v>44</v>
      </c>
      <c r="P73" s="84" t="s">
        <v>43</v>
      </c>
      <c r="Q73" s="85" t="s">
        <v>44</v>
      </c>
      <c r="R73" s="75"/>
    </row>
    <row r="74" spans="1:18" x14ac:dyDescent="0.25">
      <c r="A74" s="46" t="s">
        <v>2</v>
      </c>
      <c r="B74" s="72">
        <v>4959706179.339201</v>
      </c>
      <c r="C74" s="73">
        <v>5194337235.2537298</v>
      </c>
      <c r="D74" s="73">
        <v>234631055.91452599</v>
      </c>
      <c r="E74" s="73">
        <v>416274480.67437601</v>
      </c>
      <c r="F74" s="73">
        <v>4410462525.3509398</v>
      </c>
      <c r="G74" s="53">
        <f>F74/C74</f>
        <v>0.8490905240840606</v>
      </c>
      <c r="H74" s="56">
        <v>8026050930</v>
      </c>
      <c r="I74" s="56">
        <v>7917451752.3699999</v>
      </c>
      <c r="J74" s="56">
        <v>-108599177.63000035</v>
      </c>
      <c r="K74" s="56">
        <v>373566284.41000009</v>
      </c>
      <c r="L74" s="56">
        <v>4447285101.2599993</v>
      </c>
      <c r="M74" s="12">
        <f>L74/I74</f>
        <v>0.56170662485297174</v>
      </c>
      <c r="N74" s="29">
        <f>H74-B74</f>
        <v>3066344750.660799</v>
      </c>
      <c r="O74" s="24">
        <f>(H74-B74)/B74</f>
        <v>0.61825129146447522</v>
      </c>
      <c r="P74" s="71">
        <f>I74-C74</f>
        <v>2723114517.1162701</v>
      </c>
      <c r="Q74" s="25">
        <f>(I74-C74)/C74</f>
        <v>0.52424676985441299</v>
      </c>
      <c r="R74" s="75"/>
    </row>
    <row r="75" spans="1:18" x14ac:dyDescent="0.25">
      <c r="A75" s="47" t="s">
        <v>1</v>
      </c>
      <c r="B75" s="72">
        <v>55958095.263399996</v>
      </c>
      <c r="C75" s="73">
        <v>68753305.248786002</v>
      </c>
      <c r="D75" s="73">
        <v>12795209.985385999</v>
      </c>
      <c r="E75" s="73">
        <v>476384.74937400001</v>
      </c>
      <c r="F75" s="73">
        <v>62039175.694904</v>
      </c>
      <c r="G75" s="53">
        <f t="shared" ref="G75:G79" si="26">F75/C75</f>
        <v>0.90234462867513476</v>
      </c>
      <c r="H75" s="56">
        <v>245812798</v>
      </c>
      <c r="I75" s="56">
        <v>314488125.25999999</v>
      </c>
      <c r="J75" s="56">
        <v>68675327.260000005</v>
      </c>
      <c r="K75" s="56">
        <v>580966.52</v>
      </c>
      <c r="L75" s="56">
        <v>162526297.42999998</v>
      </c>
      <c r="M75" s="21">
        <f t="shared" ref="M75:M78" si="27">L75/I75</f>
        <v>0.51679629332787347</v>
      </c>
      <c r="N75" s="29">
        <f t="shared" ref="N75:N79" si="28">H75-B75</f>
        <v>189854702.73660001</v>
      </c>
      <c r="O75" s="24">
        <f t="shared" ref="O75:O79" si="29">(H75-B75)/B75</f>
        <v>3.3928013782981021</v>
      </c>
      <c r="P75" s="71">
        <f t="shared" ref="P75:P79" si="30">I75-C75</f>
        <v>245734820.01121399</v>
      </c>
      <c r="Q75" s="25">
        <f t="shared" ref="Q75:Q79" si="31">(I75-C75)/C75</f>
        <v>3.5741528225008934</v>
      </c>
      <c r="R75" s="75"/>
    </row>
    <row r="76" spans="1:18" x14ac:dyDescent="0.25">
      <c r="A76" s="47" t="s">
        <v>59</v>
      </c>
      <c r="B76" s="72">
        <v>16692153.869800001</v>
      </c>
      <c r="C76" s="73">
        <v>5116918.3263400001</v>
      </c>
      <c r="D76" s="73">
        <v>-11575235.54346</v>
      </c>
      <c r="E76" s="73">
        <v>497899.32439999998</v>
      </c>
      <c r="F76" s="73">
        <v>4188595.0956259998</v>
      </c>
      <c r="G76" s="53">
        <f t="shared" si="26"/>
        <v>0.81857767282793314</v>
      </c>
      <c r="H76" s="56">
        <v>80682433</v>
      </c>
      <c r="I76" s="56">
        <v>74538867.930000007</v>
      </c>
      <c r="J76" s="56">
        <v>-6143565.0700000003</v>
      </c>
      <c r="K76" s="56">
        <v>15380</v>
      </c>
      <c r="L76" s="56">
        <v>9956678.120000001</v>
      </c>
      <c r="M76" s="21">
        <f t="shared" si="27"/>
        <v>0.13357699676027263</v>
      </c>
      <c r="N76" s="29">
        <f t="shared" si="28"/>
        <v>63990279.130199999</v>
      </c>
      <c r="O76" s="24">
        <f t="shared" si="29"/>
        <v>3.8335543531007903</v>
      </c>
      <c r="P76" s="71">
        <f t="shared" si="30"/>
        <v>69421949.603660002</v>
      </c>
      <c r="Q76" s="25">
        <f t="shared" si="31"/>
        <v>13.567140449809706</v>
      </c>
      <c r="R76" s="75"/>
    </row>
    <row r="77" spans="1:18" x14ac:dyDescent="0.25">
      <c r="A77" s="47" t="s">
        <v>4</v>
      </c>
      <c r="B77" s="72">
        <v>2403465320.5731993</v>
      </c>
      <c r="C77" s="73">
        <v>4522074897.2638998</v>
      </c>
      <c r="D77" s="73">
        <v>2118609576.6907001</v>
      </c>
      <c r="E77" s="73">
        <v>218134253.428242</v>
      </c>
      <c r="F77" s="73">
        <v>3914104210.9807601</v>
      </c>
      <c r="G77" s="53">
        <f t="shared" si="26"/>
        <v>0.86555492774987097</v>
      </c>
      <c r="H77" s="56">
        <v>6944849437</v>
      </c>
      <c r="I77" s="56">
        <v>8667745920.8500004</v>
      </c>
      <c r="J77" s="56">
        <v>1722896483.8499994</v>
      </c>
      <c r="K77" s="56">
        <v>287810396.15999997</v>
      </c>
      <c r="L77" s="56">
        <v>5094159712.46</v>
      </c>
      <c r="M77" s="21">
        <f t="shared" si="27"/>
        <v>0.58771447144131816</v>
      </c>
      <c r="N77" s="29">
        <f t="shared" si="28"/>
        <v>4541384116.4268007</v>
      </c>
      <c r="O77" s="24">
        <f t="shared" si="29"/>
        <v>1.8895151419716478</v>
      </c>
      <c r="P77" s="71">
        <f t="shared" si="30"/>
        <v>4145671023.5861006</v>
      </c>
      <c r="Q77" s="25">
        <f t="shared" si="31"/>
        <v>0.91676301648485659</v>
      </c>
      <c r="R77" s="75"/>
    </row>
    <row r="78" spans="1:18" x14ac:dyDescent="0.25">
      <c r="A78" s="47" t="s">
        <v>3</v>
      </c>
      <c r="B78" s="72">
        <v>747158344.40719986</v>
      </c>
      <c r="C78" s="73">
        <v>647510874.56375206</v>
      </c>
      <c r="D78" s="73">
        <v>-99647469.843447804</v>
      </c>
      <c r="E78" s="73">
        <v>104555473.34058</v>
      </c>
      <c r="F78" s="73">
        <v>361593891.879098</v>
      </c>
      <c r="G78" s="53">
        <f t="shared" si="26"/>
        <v>0.55843678628982851</v>
      </c>
      <c r="H78" s="56">
        <v>1968580510</v>
      </c>
      <c r="I78" s="56">
        <v>1635719949.03</v>
      </c>
      <c r="J78" s="56">
        <v>-332860560.97000003</v>
      </c>
      <c r="K78" s="56">
        <v>649822632.99000001</v>
      </c>
      <c r="L78" s="56">
        <v>230358480.63000003</v>
      </c>
      <c r="M78" s="21">
        <f t="shared" si="27"/>
        <v>0.14083002458128921</v>
      </c>
      <c r="N78" s="29">
        <f t="shared" si="28"/>
        <v>1221422165.5928001</v>
      </c>
      <c r="O78" s="24">
        <f t="shared" si="29"/>
        <v>1.6347567751008445</v>
      </c>
      <c r="P78" s="71">
        <f t="shared" si="30"/>
        <v>988209074.46624792</v>
      </c>
      <c r="Q78" s="25">
        <f t="shared" si="31"/>
        <v>1.5261659893079551</v>
      </c>
      <c r="R78" s="75"/>
    </row>
    <row r="79" spans="1:18" ht="15.75" thickBot="1" x14ac:dyDescent="0.3">
      <c r="A79" s="48" t="s">
        <v>0</v>
      </c>
      <c r="B79" s="31">
        <v>157933552.04360005</v>
      </c>
      <c r="C79" s="32">
        <v>132958298.87805399</v>
      </c>
      <c r="D79" s="32">
        <v>-24975253.165546</v>
      </c>
      <c r="E79" s="32">
        <v>130343.730194</v>
      </c>
      <c r="F79" s="32">
        <v>126721389.346442</v>
      </c>
      <c r="G79" s="15">
        <f t="shared" si="26"/>
        <v>0.95309123549081853</v>
      </c>
      <c r="H79" s="56">
        <v>144705393</v>
      </c>
      <c r="I79" s="56">
        <v>223757435.15000001</v>
      </c>
      <c r="J79" s="56">
        <v>79052042.149999991</v>
      </c>
      <c r="K79" s="56">
        <v>1251130.55</v>
      </c>
      <c r="L79" s="56">
        <v>119164716.16999999</v>
      </c>
      <c r="M79" s="16">
        <f>L79/I79</f>
        <v>0.53256204018479059</v>
      </c>
      <c r="N79" s="40">
        <f t="shared" si="28"/>
        <v>-13228159.043600053</v>
      </c>
      <c r="O79" s="67">
        <f t="shared" si="29"/>
        <v>-8.3757750474378043E-2</v>
      </c>
      <c r="P79" s="39">
        <f t="shared" si="30"/>
        <v>90799136.271946013</v>
      </c>
      <c r="Q79" s="68">
        <f t="shared" si="31"/>
        <v>0.68291439525128628</v>
      </c>
      <c r="R79" s="75"/>
    </row>
    <row r="80" spans="1:18" ht="15.75" thickBot="1" x14ac:dyDescent="0.3">
      <c r="A80" s="45" t="s">
        <v>5</v>
      </c>
      <c r="B80" s="33">
        <f>SUM(B74:B79)</f>
        <v>8340913645.4963999</v>
      </c>
      <c r="C80" s="34">
        <f t="shared" ref="C80:F80" si="32">SUM(C74:C79)</f>
        <v>10570751529.534559</v>
      </c>
      <c r="D80" s="69">
        <f>SUM(D74:D79)</f>
        <v>2229837884.0381584</v>
      </c>
      <c r="E80" s="33">
        <f t="shared" si="32"/>
        <v>740068835.24716592</v>
      </c>
      <c r="F80" s="34">
        <f t="shared" si="32"/>
        <v>8879109788.3477707</v>
      </c>
      <c r="G80" s="22">
        <f>F80/C80</f>
        <v>0.83996958622474849</v>
      </c>
      <c r="H80" s="65">
        <f>SUM(H74:H79)</f>
        <v>17410681501</v>
      </c>
      <c r="I80" s="66">
        <f t="shared" ref="I80:L80" si="33">SUM(I74:I79)</f>
        <v>18833702050.59</v>
      </c>
      <c r="J80" s="66">
        <f t="shared" si="33"/>
        <v>1423020549.5899992</v>
      </c>
      <c r="K80" s="66">
        <f t="shared" si="33"/>
        <v>1313046790.6299999</v>
      </c>
      <c r="L80" s="66">
        <f t="shared" si="33"/>
        <v>10063450986.07</v>
      </c>
      <c r="M80" s="19">
        <f>L80/I80</f>
        <v>0.53433206913001707</v>
      </c>
      <c r="N80" s="30">
        <f>H80-B80</f>
        <v>9069767855.5036011</v>
      </c>
      <c r="O80" s="26">
        <f>(H80-B80)/B80</f>
        <v>1.0873830183340574</v>
      </c>
      <c r="P80" s="28">
        <f>I80-C80</f>
        <v>8262950521.0554409</v>
      </c>
      <c r="Q80" s="27">
        <f>(I80-C80)/C80</f>
        <v>0.78168051703503305</v>
      </c>
      <c r="R80" s="75"/>
    </row>
  </sheetData>
  <autoFilter ref="A3:Q48" xr:uid="{00000000-0009-0000-0000-000000000000}"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</autoFilter>
  <sortState xmlns:xlrd2="http://schemas.microsoft.com/office/spreadsheetml/2017/richdata2" ref="A7:Q47">
    <sortCondition ref="A47"/>
  </sortState>
  <mergeCells count="80">
    <mergeCell ref="A59:M59"/>
    <mergeCell ref="A50:M50"/>
    <mergeCell ref="M72:M73"/>
    <mergeCell ref="N72:O72"/>
    <mergeCell ref="P72:Q72"/>
    <mergeCell ref="E72:E73"/>
    <mergeCell ref="F72:F73"/>
    <mergeCell ref="M62:M63"/>
    <mergeCell ref="N62:O62"/>
    <mergeCell ref="P62:Q62"/>
    <mergeCell ref="B71:G71"/>
    <mergeCell ref="H71:M71"/>
    <mergeCell ref="N71:Q71"/>
    <mergeCell ref="A69:M69"/>
    <mergeCell ref="G62:G63"/>
    <mergeCell ref="H62:H63"/>
    <mergeCell ref="A3:A5"/>
    <mergeCell ref="A1:M1"/>
    <mergeCell ref="N1:Q1"/>
    <mergeCell ref="A71:A73"/>
    <mergeCell ref="N50:Q50"/>
    <mergeCell ref="N59:Q59"/>
    <mergeCell ref="N69:Q69"/>
    <mergeCell ref="G72:G73"/>
    <mergeCell ref="H72:H73"/>
    <mergeCell ref="I72:I73"/>
    <mergeCell ref="J72:J73"/>
    <mergeCell ref="K72:K73"/>
    <mergeCell ref="L72:L73"/>
    <mergeCell ref="B72:B73"/>
    <mergeCell ref="C72:C73"/>
    <mergeCell ref="D72:D73"/>
    <mergeCell ref="A61:A63"/>
    <mergeCell ref="B61:G61"/>
    <mergeCell ref="H61:M61"/>
    <mergeCell ref="N61:Q61"/>
    <mergeCell ref="B62:B63"/>
    <mergeCell ref="C62:C63"/>
    <mergeCell ref="D62:D63"/>
    <mergeCell ref="E62:E63"/>
    <mergeCell ref="F62:F63"/>
    <mergeCell ref="I62:I63"/>
    <mergeCell ref="J62:J63"/>
    <mergeCell ref="K62:K63"/>
    <mergeCell ref="L62:L63"/>
    <mergeCell ref="N52:Q52"/>
    <mergeCell ref="N53:O53"/>
    <mergeCell ref="P53:Q53"/>
    <mergeCell ref="M4:M5"/>
    <mergeCell ref="E53:E54"/>
    <mergeCell ref="F53:F54"/>
    <mergeCell ref="G53:G54"/>
    <mergeCell ref="H53:H54"/>
    <mergeCell ref="I53:I54"/>
    <mergeCell ref="K53:K54"/>
    <mergeCell ref="L53:L54"/>
    <mergeCell ref="M53:M54"/>
    <mergeCell ref="J53:J54"/>
    <mergeCell ref="A52:A54"/>
    <mergeCell ref="B52:G52"/>
    <mergeCell ref="H52:M52"/>
    <mergeCell ref="B53:B54"/>
    <mergeCell ref="C53:C54"/>
    <mergeCell ref="D53:D54"/>
    <mergeCell ref="B3:G3"/>
    <mergeCell ref="H3:M3"/>
    <mergeCell ref="N3:Q3"/>
    <mergeCell ref="B4:B5"/>
    <mergeCell ref="C4:C5"/>
    <mergeCell ref="D4:D5"/>
    <mergeCell ref="E4:E5"/>
    <mergeCell ref="F4:F5"/>
    <mergeCell ref="G4:G5"/>
    <mergeCell ref="N4:O4"/>
    <mergeCell ref="P4:Q4"/>
    <mergeCell ref="H4:H5"/>
    <mergeCell ref="I4:I5"/>
    <mergeCell ref="J4:J5"/>
    <mergeCell ref="K4:K5"/>
    <mergeCell ref="L4:L5"/>
  </mergeCells>
  <printOptions horizontalCentered="1"/>
  <pageMargins left="0.11811023622047245" right="0.11811023622047245" top="0.98425196850393704" bottom="0.98425196850393704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Execução orç OCA até ago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Loureiro de Bonis Almeida Simoes</dc:creator>
  <cp:lastModifiedBy>Luciana Ferreira de Almeida</cp:lastModifiedBy>
  <cp:lastPrinted>2023-07-12T19:53:13Z</cp:lastPrinted>
  <dcterms:created xsi:type="dcterms:W3CDTF">2022-10-28T17:16:43Z</dcterms:created>
  <dcterms:modified xsi:type="dcterms:W3CDTF">2023-11-10T17:15:42Z</dcterms:modified>
</cp:coreProperties>
</file>