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GE-RJ\OCA\2022\3º Quadrimestre\Relatório\"/>
    </mc:Choice>
  </mc:AlternateContent>
  <xr:revisionPtr revIDLastSave="0" documentId="13_ncr:1_{DEFE9312-9DE1-4245-A818-16A81042E6F9}" xr6:coauthVersionLast="47" xr6:coauthVersionMax="47" xr10:uidLastSave="{00000000-0000-0000-0000-000000000000}"/>
  <bookViews>
    <workbookView xWindow="-120" yWindow="-120" windowWidth="20730" windowHeight="11160" tabRatio="601" xr2:uid="{5909CCC6-340E-4A27-8473-7CF2D50548A6}"/>
  </bookViews>
  <sheets>
    <sheet name="Relatório OCA 2022 consolidado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8" i="6" l="1"/>
  <c r="M78" i="6" s="1"/>
  <c r="K78" i="6"/>
  <c r="J78" i="6"/>
  <c r="I78" i="6"/>
  <c r="H78" i="6"/>
  <c r="F78" i="6"/>
  <c r="G78" i="6" s="1"/>
  <c r="E78" i="6"/>
  <c r="D78" i="6"/>
  <c r="C78" i="6"/>
  <c r="B78" i="6"/>
  <c r="Q77" i="6"/>
  <c r="P77" i="6"/>
  <c r="O77" i="6"/>
  <c r="N77" i="6"/>
  <c r="M77" i="6"/>
  <c r="G77" i="6"/>
  <c r="Q76" i="6"/>
  <c r="P76" i="6"/>
  <c r="O76" i="6"/>
  <c r="N76" i="6"/>
  <c r="M76" i="6"/>
  <c r="G76" i="6"/>
  <c r="Q75" i="6"/>
  <c r="P75" i="6"/>
  <c r="O75" i="6"/>
  <c r="N75" i="6"/>
  <c r="M75" i="6"/>
  <c r="G75" i="6"/>
  <c r="Q74" i="6"/>
  <c r="P74" i="6"/>
  <c r="O74" i="6"/>
  <c r="N74" i="6"/>
  <c r="M74" i="6"/>
  <c r="G74" i="6"/>
  <c r="Q73" i="6"/>
  <c r="P73" i="6"/>
  <c r="O73" i="6"/>
  <c r="N73" i="6"/>
  <c r="M73" i="6"/>
  <c r="G73" i="6"/>
  <c r="Q72" i="6"/>
  <c r="P72" i="6"/>
  <c r="O72" i="6"/>
  <c r="N72" i="6"/>
  <c r="M72" i="6"/>
  <c r="G72" i="6"/>
  <c r="L65" i="6"/>
  <c r="K65" i="6"/>
  <c r="J65" i="6"/>
  <c r="I65" i="6"/>
  <c r="P65" i="6" s="1"/>
  <c r="H65" i="6"/>
  <c r="F65" i="6"/>
  <c r="G65" i="6" s="1"/>
  <c r="E65" i="6"/>
  <c r="D65" i="6"/>
  <c r="C65" i="6"/>
  <c r="B65" i="6"/>
  <c r="O65" i="6" s="1"/>
  <c r="Q64" i="6"/>
  <c r="P64" i="6"/>
  <c r="O64" i="6"/>
  <c r="N64" i="6"/>
  <c r="M64" i="6"/>
  <c r="G64" i="6"/>
  <c r="Q63" i="6"/>
  <c r="P63" i="6"/>
  <c r="O63" i="6"/>
  <c r="N63" i="6"/>
  <c r="M63" i="6"/>
  <c r="G63" i="6"/>
  <c r="Q62" i="6"/>
  <c r="P62" i="6"/>
  <c r="O62" i="6"/>
  <c r="N62" i="6"/>
  <c r="M62" i="6"/>
  <c r="G62" i="6"/>
  <c r="L55" i="6"/>
  <c r="K55" i="6"/>
  <c r="J55" i="6"/>
  <c r="I55" i="6"/>
  <c r="Q55" i="6" s="1"/>
  <c r="H55" i="6"/>
  <c r="O55" i="6" s="1"/>
  <c r="F55" i="6"/>
  <c r="E55" i="6"/>
  <c r="D55" i="6"/>
  <c r="C55" i="6"/>
  <c r="B55" i="6"/>
  <c r="Q54" i="6"/>
  <c r="P54" i="6"/>
  <c r="P55" i="6" s="1"/>
  <c r="O54" i="6"/>
  <c r="N54" i="6"/>
  <c r="M54" i="6"/>
  <c r="G54" i="6"/>
  <c r="Q53" i="6"/>
  <c r="P53" i="6"/>
  <c r="O53" i="6"/>
  <c r="N53" i="6"/>
  <c r="N55" i="6" s="1"/>
  <c r="M53" i="6"/>
  <c r="G53" i="6"/>
  <c r="L46" i="6"/>
  <c r="M46" i="6" s="1"/>
  <c r="K46" i="6"/>
  <c r="J46" i="6"/>
  <c r="I46" i="6"/>
  <c r="H46" i="6"/>
  <c r="N46" i="6" s="1"/>
  <c r="F46" i="6"/>
  <c r="G46" i="6" s="1"/>
  <c r="E46" i="6"/>
  <c r="D46" i="6"/>
  <c r="C46" i="6"/>
  <c r="B46" i="6"/>
  <c r="Q45" i="6"/>
  <c r="P45" i="6"/>
  <c r="O45" i="6"/>
  <c r="N45" i="6"/>
  <c r="G45" i="6"/>
  <c r="Q44" i="6"/>
  <c r="P44" i="6"/>
  <c r="O44" i="6"/>
  <c r="N44" i="6"/>
  <c r="M44" i="6"/>
  <c r="G44" i="6"/>
  <c r="Q43" i="6"/>
  <c r="P43" i="6"/>
  <c r="O43" i="6"/>
  <c r="N43" i="6"/>
  <c r="M43" i="6"/>
  <c r="G43" i="6"/>
  <c r="Q42" i="6"/>
  <c r="P42" i="6"/>
  <c r="O42" i="6"/>
  <c r="N42" i="6"/>
  <c r="G42" i="6"/>
  <c r="Q41" i="6"/>
  <c r="P41" i="6"/>
  <c r="O41" i="6"/>
  <c r="N41" i="6"/>
  <c r="M41" i="6"/>
  <c r="G41" i="6"/>
  <c r="Q40" i="6"/>
  <c r="P40" i="6"/>
  <c r="O40" i="6"/>
  <c r="N40" i="6"/>
  <c r="M40" i="6"/>
  <c r="G40" i="6"/>
  <c r="Q39" i="6"/>
  <c r="P39" i="6"/>
  <c r="O39" i="6"/>
  <c r="N39" i="6"/>
  <c r="M39" i="6"/>
  <c r="G39" i="6"/>
  <c r="P38" i="6"/>
  <c r="N38" i="6"/>
  <c r="M38" i="6"/>
  <c r="Q37" i="6"/>
  <c r="P37" i="6"/>
  <c r="O37" i="6"/>
  <c r="N37" i="6"/>
  <c r="M37" i="6"/>
  <c r="G37" i="6"/>
  <c r="Q36" i="6"/>
  <c r="P36" i="6"/>
  <c r="O36" i="6"/>
  <c r="N36" i="6"/>
  <c r="M36" i="6"/>
  <c r="G36" i="6"/>
  <c r="Q35" i="6"/>
  <c r="P35" i="6"/>
  <c r="O35" i="6"/>
  <c r="N35" i="6"/>
  <c r="M35" i="6"/>
  <c r="G35" i="6"/>
  <c r="Q34" i="6"/>
  <c r="P34" i="6"/>
  <c r="O34" i="6"/>
  <c r="N34" i="6"/>
  <c r="M34" i="6"/>
  <c r="G34" i="6"/>
  <c r="Q33" i="6"/>
  <c r="P33" i="6"/>
  <c r="O33" i="6"/>
  <c r="N33" i="6"/>
  <c r="M33" i="6"/>
  <c r="G33" i="6"/>
  <c r="Q32" i="6"/>
  <c r="P32" i="6"/>
  <c r="O32" i="6"/>
  <c r="N32" i="6"/>
  <c r="M32" i="6"/>
  <c r="G32" i="6"/>
  <c r="P31" i="6"/>
  <c r="N31" i="6"/>
  <c r="M31" i="6"/>
  <c r="P30" i="6"/>
  <c r="N30" i="6"/>
  <c r="M30" i="6"/>
  <c r="Q29" i="6"/>
  <c r="P29" i="6"/>
  <c r="O29" i="6"/>
  <c r="N29" i="6"/>
  <c r="M29" i="6"/>
  <c r="G29" i="6"/>
  <c r="P28" i="6"/>
  <c r="O28" i="6"/>
  <c r="N28" i="6"/>
  <c r="M28" i="6"/>
  <c r="G28" i="6"/>
  <c r="Q27" i="6"/>
  <c r="P27" i="6"/>
  <c r="O27" i="6"/>
  <c r="N27" i="6"/>
  <c r="M27" i="6"/>
  <c r="G27" i="6"/>
  <c r="Q26" i="6"/>
  <c r="P26" i="6"/>
  <c r="O26" i="6"/>
  <c r="N26" i="6"/>
  <c r="M26" i="6"/>
  <c r="G26" i="6"/>
  <c r="Q25" i="6"/>
  <c r="P25" i="6"/>
  <c r="O25" i="6"/>
  <c r="N25" i="6"/>
  <c r="M25" i="6"/>
  <c r="G25" i="6"/>
  <c r="Q24" i="6"/>
  <c r="P24" i="6"/>
  <c r="O24" i="6"/>
  <c r="N24" i="6"/>
  <c r="M24" i="6"/>
  <c r="G24" i="6"/>
  <c r="P23" i="6"/>
  <c r="N23" i="6"/>
  <c r="M23" i="6"/>
  <c r="Q22" i="6"/>
  <c r="P22" i="6"/>
  <c r="O22" i="6"/>
  <c r="N22" i="6"/>
  <c r="M22" i="6"/>
  <c r="G22" i="6"/>
  <c r="Q21" i="6"/>
  <c r="P21" i="6"/>
  <c r="O21" i="6"/>
  <c r="N21" i="6"/>
  <c r="M21" i="6"/>
  <c r="G21" i="6"/>
  <c r="Q20" i="6"/>
  <c r="P20" i="6"/>
  <c r="O20" i="6"/>
  <c r="N20" i="6"/>
  <c r="M20" i="6"/>
  <c r="G20" i="6"/>
  <c r="Q19" i="6"/>
  <c r="P19" i="6"/>
  <c r="O19" i="6"/>
  <c r="N19" i="6"/>
  <c r="M19" i="6"/>
  <c r="G19" i="6"/>
  <c r="Q18" i="6"/>
  <c r="P18" i="6"/>
  <c r="O18" i="6"/>
  <c r="N18" i="6"/>
  <c r="M18" i="6"/>
  <c r="G18" i="6"/>
  <c r="Q17" i="6"/>
  <c r="P17" i="6"/>
  <c r="O17" i="6"/>
  <c r="N17" i="6"/>
  <c r="G17" i="6"/>
  <c r="Q16" i="6"/>
  <c r="P16" i="6"/>
  <c r="O16" i="6"/>
  <c r="N16" i="6"/>
  <c r="M16" i="6"/>
  <c r="G16" i="6"/>
  <c r="Q15" i="6"/>
  <c r="P15" i="6"/>
  <c r="O15" i="6"/>
  <c r="N15" i="6"/>
  <c r="M15" i="6"/>
  <c r="G15" i="6"/>
  <c r="Q14" i="6"/>
  <c r="P14" i="6"/>
  <c r="O14" i="6"/>
  <c r="N14" i="6"/>
  <c r="M14" i="6"/>
  <c r="G14" i="6"/>
  <c r="Q13" i="6"/>
  <c r="P13" i="6"/>
  <c r="O13" i="6"/>
  <c r="N13" i="6"/>
  <c r="M13" i="6"/>
  <c r="G13" i="6"/>
  <c r="Q12" i="6"/>
  <c r="P12" i="6"/>
  <c r="O12" i="6"/>
  <c r="N12" i="6"/>
  <c r="M12" i="6"/>
  <c r="G12" i="6"/>
  <c r="Q11" i="6"/>
  <c r="P11" i="6"/>
  <c r="O11" i="6"/>
  <c r="N11" i="6"/>
  <c r="G11" i="6"/>
  <c r="Q10" i="6"/>
  <c r="P10" i="6"/>
  <c r="O10" i="6"/>
  <c r="N10" i="6"/>
  <c r="M10" i="6"/>
  <c r="G10" i="6"/>
  <c r="Q9" i="6"/>
  <c r="P9" i="6"/>
  <c r="O9" i="6"/>
  <c r="N9" i="6"/>
  <c r="M9" i="6"/>
  <c r="G9" i="6"/>
  <c r="Q8" i="6"/>
  <c r="P8" i="6"/>
  <c r="O8" i="6"/>
  <c r="N8" i="6"/>
  <c r="M8" i="6"/>
  <c r="G8" i="6"/>
  <c r="Q7" i="6"/>
  <c r="P7" i="6"/>
  <c r="O7" i="6"/>
  <c r="N7" i="6"/>
  <c r="M7" i="6"/>
  <c r="G7" i="6"/>
  <c r="Q6" i="6"/>
  <c r="P6" i="6"/>
  <c r="O6" i="6"/>
  <c r="N6" i="6"/>
  <c r="M6" i="6"/>
  <c r="G6" i="6"/>
  <c r="N65" i="6" l="1"/>
  <c r="Q46" i="6"/>
  <c r="O78" i="6"/>
  <c r="M65" i="6"/>
  <c r="Q65" i="6"/>
  <c r="O46" i="6"/>
  <c r="M55" i="6"/>
  <c r="G55" i="6"/>
  <c r="Q78" i="6"/>
  <c r="P78" i="6"/>
  <c r="N78" i="6"/>
  <c r="P46" i="6"/>
</calcChain>
</file>

<file path=xl/sharedStrings.xml><?xml version="1.0" encoding="utf-8"?>
<sst xmlns="http://schemas.openxmlformats.org/spreadsheetml/2006/main" count="138" uniqueCount="66">
  <si>
    <t>Serviços de Utilidade Pública</t>
  </si>
  <si>
    <t xml:space="preserve">	Atividades de manutenção administrativa</t>
  </si>
  <si>
    <t>Atividades de pessoal e encargos sociais</t>
  </si>
  <si>
    <t>Projetos</t>
  </si>
  <si>
    <t>Atividades finalísticas</t>
  </si>
  <si>
    <t>TOTAL</t>
  </si>
  <si>
    <t>Assistência Social</t>
  </si>
  <si>
    <t>Saúde</t>
  </si>
  <si>
    <t>Educação</t>
  </si>
  <si>
    <t>SUBCOM</t>
  </si>
  <si>
    <t>SECEC</t>
  </si>
  <si>
    <t>FUNARJ</t>
  </si>
  <si>
    <t>FTMRJ</t>
  </si>
  <si>
    <t>FEC</t>
  </si>
  <si>
    <t>FUNESBOM</t>
  </si>
  <si>
    <t>SEELJE</t>
  </si>
  <si>
    <t>SUDERJ</t>
  </si>
  <si>
    <t>SEEDUC</t>
  </si>
  <si>
    <t>DEGASE</t>
  </si>
  <si>
    <t>CEE</t>
  </si>
  <si>
    <t>FUSPRJ</t>
  </si>
  <si>
    <t>PROCON-RJ</t>
  </si>
  <si>
    <t>SEAS</t>
  </si>
  <si>
    <t>UEPSAM</t>
  </si>
  <si>
    <t>INEA</t>
  </si>
  <si>
    <t>SES</t>
  </si>
  <si>
    <t>FSERJ</t>
  </si>
  <si>
    <t>FES</t>
  </si>
  <si>
    <t>IVB</t>
  </si>
  <si>
    <t>FAPERJ</t>
  </si>
  <si>
    <t>UERJ</t>
  </si>
  <si>
    <t>FAETEC</t>
  </si>
  <si>
    <t>UENF</t>
  </si>
  <si>
    <t>CECIERJ</t>
  </si>
  <si>
    <t>UEZO</t>
  </si>
  <si>
    <t>FUNCIERJ</t>
  </si>
  <si>
    <t>SEDSODH</t>
  </si>
  <si>
    <t>FLXIII</t>
  </si>
  <si>
    <t>FIA-RJ</t>
  </si>
  <si>
    <t>FFIA</t>
  </si>
  <si>
    <t>FUPDE</t>
  </si>
  <si>
    <t>FEAS</t>
  </si>
  <si>
    <t>SECID</t>
  </si>
  <si>
    <t>SEINFRA</t>
  </si>
  <si>
    <t>CEHAB-RJ</t>
  </si>
  <si>
    <t>Dot. Inicial</t>
  </si>
  <si>
    <t>Dot. Atual.</t>
  </si>
  <si>
    <t>R$</t>
  </si>
  <si>
    <t>%</t>
  </si>
  <si>
    <t>SECC</t>
  </si>
  <si>
    <t>FUNJOVEM</t>
  </si>
  <si>
    <t>SEPM</t>
  </si>
  <si>
    <t>SEAVIT</t>
  </si>
  <si>
    <t>Créditos</t>
  </si>
  <si>
    <t>Conting.</t>
  </si>
  <si>
    <t>Liq.</t>
  </si>
  <si>
    <t>Liq/Dot. Atual. (%)</t>
  </si>
  <si>
    <t>Exclusivo</t>
  </si>
  <si>
    <t>Não Exclusivo</t>
  </si>
  <si>
    <t>Comparação 2022/2021</t>
  </si>
  <si>
    <t>Orçamento Criança e Adolescente por Unidade Orçamentária</t>
  </si>
  <si>
    <t>Até dezembro/2022</t>
  </si>
  <si>
    <t>Orçamento Criança e Adolescente por Eixo</t>
  </si>
  <si>
    <t>Orçamento Criança e Adolescente por Grupo de Gasto</t>
  </si>
  <si>
    <t>Orçamento Criança e Adolescente por Tipo (Exclusivo vs. Não exclusivo)</t>
  </si>
  <si>
    <t>Outras ativ. caráter obrigatório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</si>
</sst>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,###.00"/>
    <numFmt numFmtId="165" formatCode="0.0%"/>
    <numFmt numFmtId="166" formatCode="###,###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2" fillId="4" borderId="22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165" fontId="4" fillId="2" borderId="28" xfId="1" applyNumberFormat="1" applyFont="1" applyFill="1" applyBorder="1"/>
    <xf numFmtId="165" fontId="4" fillId="3" borderId="28" xfId="1" applyNumberFormat="1" applyFont="1" applyFill="1" applyBorder="1"/>
    <xf numFmtId="165" fontId="4" fillId="4" borderId="27" xfId="1" applyNumberFormat="1" applyFont="1" applyFill="1" applyBorder="1"/>
    <xf numFmtId="165" fontId="4" fillId="4" borderId="28" xfId="1" applyNumberFormat="1" applyFont="1" applyFill="1" applyBorder="1"/>
    <xf numFmtId="165" fontId="4" fillId="2" borderId="9" xfId="1" applyNumberFormat="1" applyFont="1" applyFill="1" applyBorder="1"/>
    <xf numFmtId="165" fontId="4" fillId="4" borderId="9" xfId="1" applyNumberFormat="1" applyFont="1" applyFill="1" applyBorder="1"/>
    <xf numFmtId="165" fontId="4" fillId="3" borderId="9" xfId="1" applyNumberFormat="1" applyFont="1" applyFill="1" applyBorder="1"/>
    <xf numFmtId="165" fontId="3" fillId="4" borderId="9" xfId="1" applyNumberFormat="1" applyFont="1" applyFill="1" applyBorder="1"/>
    <xf numFmtId="165" fontId="4" fillId="4" borderId="20" xfId="1" applyNumberFormat="1" applyFont="1" applyFill="1" applyBorder="1"/>
    <xf numFmtId="165" fontId="4" fillId="2" borderId="24" xfId="1" applyNumberFormat="1" applyFont="1" applyFill="1" applyBorder="1"/>
    <xf numFmtId="165" fontId="4" fillId="3" borderId="24" xfId="1" applyNumberFormat="1" applyFont="1" applyFill="1" applyBorder="1"/>
    <xf numFmtId="165" fontId="4" fillId="4" borderId="23" xfId="1" applyNumberFormat="1" applyFont="1" applyFill="1" applyBorder="1"/>
    <xf numFmtId="165" fontId="4" fillId="4" borderId="24" xfId="1" applyNumberFormat="1" applyFont="1" applyFill="1" applyBorder="1"/>
    <xf numFmtId="165" fontId="4" fillId="2" borderId="34" xfId="1" applyNumberFormat="1" applyFont="1" applyFill="1" applyBorder="1" applyAlignment="1">
      <alignment horizontal="center"/>
    </xf>
    <xf numFmtId="165" fontId="4" fillId="3" borderId="34" xfId="1" applyNumberFormat="1" applyFont="1" applyFill="1" applyBorder="1" applyAlignment="1">
      <alignment horizontal="center"/>
    </xf>
    <xf numFmtId="165" fontId="4" fillId="4" borderId="6" xfId="1" applyNumberFormat="1" applyFont="1" applyFill="1" applyBorder="1"/>
    <xf numFmtId="165" fontId="4" fillId="4" borderId="7" xfId="1" applyNumberFormat="1" applyFont="1" applyFill="1" applyBorder="1"/>
    <xf numFmtId="165" fontId="4" fillId="2" borderId="31" xfId="1" applyNumberFormat="1" applyFont="1" applyFill="1" applyBorder="1" applyAlignment="1">
      <alignment horizontal="center"/>
    </xf>
    <xf numFmtId="165" fontId="4" fillId="3" borderId="31" xfId="1" applyNumberFormat="1" applyFont="1" applyFill="1" applyBorder="1" applyAlignment="1">
      <alignment horizontal="center"/>
    </xf>
    <xf numFmtId="165" fontId="4" fillId="4" borderId="19" xfId="1" applyNumberFormat="1" applyFont="1" applyFill="1" applyBorder="1"/>
    <xf numFmtId="165" fontId="4" fillId="2" borderId="35" xfId="1" applyNumberFormat="1" applyFont="1" applyFill="1" applyBorder="1" applyAlignment="1">
      <alignment horizontal="center"/>
    </xf>
    <xf numFmtId="165" fontId="4" fillId="3" borderId="35" xfId="1" applyNumberFormat="1" applyFont="1" applyFill="1" applyBorder="1" applyAlignment="1">
      <alignment horizontal="center"/>
    </xf>
    <xf numFmtId="165" fontId="4" fillId="2" borderId="7" xfId="1" applyNumberFormat="1" applyFont="1" applyFill="1" applyBorder="1" applyAlignment="1">
      <alignment horizontal="center"/>
    </xf>
    <xf numFmtId="165" fontId="4" fillId="2" borderId="20" xfId="1" applyNumberFormat="1" applyFont="1" applyFill="1" applyBorder="1" applyAlignment="1">
      <alignment horizontal="center"/>
    </xf>
    <xf numFmtId="165" fontId="4" fillId="4" borderId="1" xfId="1" applyNumberFormat="1" applyFont="1" applyFill="1" applyBorder="1"/>
    <xf numFmtId="165" fontId="4" fillId="2" borderId="9" xfId="1" applyNumberFormat="1" applyFont="1" applyFill="1" applyBorder="1" applyAlignment="1">
      <alignment horizontal="center"/>
    </xf>
    <xf numFmtId="165" fontId="4" fillId="3" borderId="3" xfId="1" applyNumberFormat="1" applyFont="1" applyFill="1" applyBorder="1" applyAlignment="1">
      <alignment horizontal="center"/>
    </xf>
    <xf numFmtId="165" fontId="4" fillId="4" borderId="11" xfId="1" applyNumberFormat="1" applyFont="1" applyFill="1" applyBorder="1"/>
    <xf numFmtId="165" fontId="4" fillId="4" borderId="12" xfId="1" applyNumberFormat="1" applyFont="1" applyFill="1" applyBorder="1"/>
    <xf numFmtId="165" fontId="4" fillId="2" borderId="24" xfId="1" applyNumberFormat="1" applyFont="1" applyFill="1" applyBorder="1" applyAlignment="1">
      <alignment horizontal="center"/>
    </xf>
    <xf numFmtId="165" fontId="4" fillId="3" borderId="24" xfId="1" applyNumberFormat="1" applyFont="1" applyFill="1" applyBorder="1" applyAlignment="1">
      <alignment horizontal="center"/>
    </xf>
    <xf numFmtId="165" fontId="4" fillId="4" borderId="1" xfId="1" applyNumberFormat="1" applyFont="1" applyFill="1" applyBorder="1" applyAlignment="1">
      <alignment horizontal="center"/>
    </xf>
    <xf numFmtId="165" fontId="4" fillId="4" borderId="9" xfId="1" applyNumberFormat="1" applyFont="1" applyFill="1" applyBorder="1" applyAlignment="1">
      <alignment horizontal="center"/>
    </xf>
    <xf numFmtId="165" fontId="4" fillId="4" borderId="23" xfId="1" applyNumberFormat="1" applyFont="1" applyFill="1" applyBorder="1" applyAlignment="1">
      <alignment horizontal="center"/>
    </xf>
    <xf numFmtId="165" fontId="4" fillId="4" borderId="24" xfId="1" applyNumberFormat="1" applyFont="1" applyFill="1" applyBorder="1" applyAlignment="1">
      <alignment horizontal="center"/>
    </xf>
    <xf numFmtId="3" fontId="4" fillId="4" borderId="1" xfId="0" applyNumberFormat="1" applyFont="1" applyFill="1" applyBorder="1"/>
    <xf numFmtId="3" fontId="4" fillId="4" borderId="23" xfId="0" applyNumberFormat="1" applyFont="1" applyFill="1" applyBorder="1"/>
    <xf numFmtId="3" fontId="4" fillId="4" borderId="8" xfId="0" applyNumberFormat="1" applyFont="1" applyFill="1" applyBorder="1"/>
    <xf numFmtId="3" fontId="4" fillId="4" borderId="22" xfId="0" applyNumberFormat="1" applyFont="1" applyFill="1" applyBorder="1"/>
    <xf numFmtId="166" fontId="4" fillId="3" borderId="8" xfId="0" applyNumberFormat="1" applyFont="1" applyFill="1" applyBorder="1"/>
    <xf numFmtId="166" fontId="4" fillId="3" borderId="1" xfId="0" applyNumberFormat="1" applyFont="1" applyFill="1" applyBorder="1"/>
    <xf numFmtId="166" fontId="4" fillId="3" borderId="18" xfId="0" applyNumberFormat="1" applyFont="1" applyFill="1" applyBorder="1"/>
    <xf numFmtId="166" fontId="4" fillId="3" borderId="19" xfId="0" applyNumberFormat="1" applyFont="1" applyFill="1" applyBorder="1"/>
    <xf numFmtId="166" fontId="4" fillId="3" borderId="22" xfId="0" applyNumberFormat="1" applyFont="1" applyFill="1" applyBorder="1"/>
    <xf numFmtId="166" fontId="4" fillId="3" borderId="23" xfId="0" applyNumberFormat="1" applyFont="1" applyFill="1" applyBorder="1"/>
    <xf numFmtId="166" fontId="4" fillId="2" borderId="8" xfId="0" applyNumberFormat="1" applyFont="1" applyFill="1" applyBorder="1"/>
    <xf numFmtId="166" fontId="4" fillId="2" borderId="1" xfId="0" applyNumberFormat="1" applyFont="1" applyFill="1" applyBorder="1"/>
    <xf numFmtId="166" fontId="4" fillId="2" borderId="18" xfId="0" applyNumberFormat="1" applyFont="1" applyFill="1" applyBorder="1"/>
    <xf numFmtId="166" fontId="4" fillId="2" borderId="19" xfId="0" applyNumberFormat="1" applyFont="1" applyFill="1" applyBorder="1"/>
    <xf numFmtId="166" fontId="4" fillId="2" borderId="22" xfId="0" applyNumberFormat="1" applyFont="1" applyFill="1" applyBorder="1"/>
    <xf numFmtId="166" fontId="4" fillId="2" borderId="23" xfId="0" applyNumberFormat="1" applyFont="1" applyFill="1" applyBorder="1"/>
    <xf numFmtId="166" fontId="4" fillId="2" borderId="5" xfId="0" applyNumberFormat="1" applyFont="1" applyFill="1" applyBorder="1"/>
    <xf numFmtId="166" fontId="4" fillId="2" borderId="6" xfId="0" applyNumberFormat="1" applyFont="1" applyFill="1" applyBorder="1"/>
    <xf numFmtId="166" fontId="4" fillId="3" borderId="5" xfId="0" applyNumberFormat="1" applyFont="1" applyFill="1" applyBorder="1"/>
    <xf numFmtId="166" fontId="4" fillId="3" borderId="6" xfId="0" applyNumberFormat="1" applyFont="1" applyFill="1" applyBorder="1"/>
    <xf numFmtId="3" fontId="4" fillId="4" borderId="5" xfId="0" applyNumberFormat="1" applyFont="1" applyFill="1" applyBorder="1"/>
    <xf numFmtId="3" fontId="4" fillId="4" borderId="10" xfId="0" applyNumberFormat="1" applyFont="1" applyFill="1" applyBorder="1"/>
    <xf numFmtId="3" fontId="4" fillId="4" borderId="6" xfId="0" applyNumberFormat="1" applyFont="1" applyFill="1" applyBorder="1"/>
    <xf numFmtId="3" fontId="4" fillId="4" borderId="11" xfId="0" applyNumberFormat="1" applyFont="1" applyFill="1" applyBorder="1"/>
    <xf numFmtId="3" fontId="4" fillId="4" borderId="19" xfId="0" applyNumberFormat="1" applyFont="1" applyFill="1" applyBorder="1"/>
    <xf numFmtId="3" fontId="4" fillId="4" borderId="18" xfId="0" applyNumberFormat="1" applyFont="1" applyFill="1" applyBorder="1"/>
    <xf numFmtId="166" fontId="4" fillId="2" borderId="15" xfId="0" applyNumberFormat="1" applyFont="1" applyFill="1" applyBorder="1"/>
    <xf numFmtId="166" fontId="4" fillId="2" borderId="21" xfId="0" applyNumberFormat="1" applyFont="1" applyFill="1" applyBorder="1"/>
    <xf numFmtId="166" fontId="4" fillId="2" borderId="25" xfId="0" applyNumberFormat="1" applyFont="1" applyFill="1" applyBorder="1"/>
    <xf numFmtId="166" fontId="4" fillId="2" borderId="26" xfId="0" applyNumberFormat="1" applyFont="1" applyFill="1" applyBorder="1"/>
    <xf numFmtId="166" fontId="4" fillId="2" borderId="27" xfId="0" applyNumberFormat="1" applyFont="1" applyFill="1" applyBorder="1"/>
    <xf numFmtId="166" fontId="4" fillId="3" borderId="26" xfId="0" applyNumberFormat="1" applyFont="1" applyFill="1" applyBorder="1"/>
    <xf numFmtId="166" fontId="4" fillId="3" borderId="27" xfId="0" applyNumberFormat="1" applyFont="1" applyFill="1" applyBorder="1"/>
    <xf numFmtId="3" fontId="4" fillId="4" borderId="26" xfId="0" applyNumberFormat="1" applyFont="1" applyFill="1" applyBorder="1"/>
    <xf numFmtId="3" fontId="4" fillId="4" borderId="27" xfId="0" applyNumberFormat="1" applyFont="1" applyFill="1" applyBorder="1"/>
    <xf numFmtId="164" fontId="4" fillId="2" borderId="9" xfId="0" applyNumberFormat="1" applyFont="1" applyFill="1" applyBorder="1"/>
    <xf numFmtId="0" fontId="4" fillId="7" borderId="0" xfId="0" applyFont="1" applyFill="1"/>
    <xf numFmtId="0" fontId="3" fillId="5" borderId="3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right" vertical="center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right" vertical="center"/>
    </xf>
    <xf numFmtId="0" fontId="5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2" fillId="3" borderId="34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/>
    </xf>
    <xf numFmtId="0" fontId="3" fillId="6" borderId="46" xfId="0" applyFont="1" applyFill="1" applyBorder="1" applyAlignment="1">
      <alignment horizontal="center"/>
    </xf>
    <xf numFmtId="0" fontId="3" fillId="6" borderId="50" xfId="0" applyFont="1" applyFill="1" applyBorder="1" applyAlignment="1">
      <alignment horizontal="center"/>
    </xf>
    <xf numFmtId="0" fontId="5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0" fontId="4" fillId="6" borderId="37" xfId="0" applyFont="1" applyFill="1" applyBorder="1" applyAlignment="1">
      <alignment horizontal="center" vertical="center"/>
    </xf>
    <xf numFmtId="0" fontId="4" fillId="6" borderId="46" xfId="0" applyFont="1" applyFill="1" applyBorder="1" applyAlignment="1">
      <alignment horizontal="center" vertical="center"/>
    </xf>
    <xf numFmtId="0" fontId="4" fillId="6" borderId="5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/>
    </xf>
    <xf numFmtId="0" fontId="3" fillId="6" borderId="46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4" borderId="2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4D7F5-0CFA-44B9-9E96-FE6EC5BEAEEF}">
  <dimension ref="A1:Q78"/>
  <sheetViews>
    <sheetView tabSelected="1" workbookViewId="0">
      <selection sqref="A1:M1"/>
    </sheetView>
  </sheetViews>
  <sheetFormatPr defaultRowHeight="15" x14ac:dyDescent="0.25"/>
  <cols>
    <col min="1" max="1" width="32.5703125" customWidth="1"/>
    <col min="2" max="6" width="15.42578125" bestFit="1" customWidth="1"/>
    <col min="7" max="7" width="12.140625" customWidth="1"/>
    <col min="8" max="8" width="15.42578125" bestFit="1" customWidth="1"/>
    <col min="9" max="9" width="16.42578125" bestFit="1" customWidth="1"/>
    <col min="10" max="10" width="15.42578125" bestFit="1" customWidth="1"/>
    <col min="11" max="11" width="13.85546875" bestFit="1" customWidth="1"/>
    <col min="12" max="12" width="15.42578125" bestFit="1" customWidth="1"/>
    <col min="13" max="13" width="11.5703125" customWidth="1"/>
    <col min="14" max="14" width="14.5703125" bestFit="1" customWidth="1"/>
    <col min="15" max="15" width="9.28515625" bestFit="1" customWidth="1"/>
    <col min="16" max="16" width="15.42578125" bestFit="1" customWidth="1"/>
    <col min="17" max="17" width="9.28515625" bestFit="1" customWidth="1"/>
  </cols>
  <sheetData>
    <row r="1" spans="1:17" ht="15.75" x14ac:dyDescent="0.25">
      <c r="A1" s="91" t="s">
        <v>60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102" t="s">
        <v>61</v>
      </c>
      <c r="O1" s="103"/>
      <c r="P1" s="103"/>
      <c r="Q1" s="103"/>
    </row>
    <row r="2" spans="1:17" ht="15.75" thickBot="1" x14ac:dyDescent="0.3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</row>
    <row r="3" spans="1:17" ht="15.75" thickBot="1" x14ac:dyDescent="0.3">
      <c r="A3" s="99"/>
      <c r="B3" s="156">
        <v>2021</v>
      </c>
      <c r="C3" s="157"/>
      <c r="D3" s="157"/>
      <c r="E3" s="157"/>
      <c r="F3" s="157"/>
      <c r="G3" s="158"/>
      <c r="H3" s="159">
        <v>2022</v>
      </c>
      <c r="I3" s="160"/>
      <c r="J3" s="160"/>
      <c r="K3" s="160"/>
      <c r="L3" s="160"/>
      <c r="M3" s="161"/>
      <c r="N3" s="124" t="s">
        <v>59</v>
      </c>
      <c r="O3" s="125"/>
      <c r="P3" s="125"/>
      <c r="Q3" s="126"/>
    </row>
    <row r="4" spans="1:17" ht="15.75" thickBot="1" x14ac:dyDescent="0.3">
      <c r="A4" s="100"/>
      <c r="B4" s="113" t="s">
        <v>45</v>
      </c>
      <c r="C4" s="115" t="s">
        <v>46</v>
      </c>
      <c r="D4" s="115" t="s">
        <v>53</v>
      </c>
      <c r="E4" s="115" t="s">
        <v>54</v>
      </c>
      <c r="F4" s="115" t="s">
        <v>55</v>
      </c>
      <c r="G4" s="107" t="s">
        <v>56</v>
      </c>
      <c r="H4" s="109" t="s">
        <v>45</v>
      </c>
      <c r="I4" s="111" t="s">
        <v>46</v>
      </c>
      <c r="J4" s="111" t="s">
        <v>53</v>
      </c>
      <c r="K4" s="111" t="s">
        <v>54</v>
      </c>
      <c r="L4" s="111" t="s">
        <v>55</v>
      </c>
      <c r="M4" s="117" t="s">
        <v>56</v>
      </c>
      <c r="N4" s="95" t="s">
        <v>45</v>
      </c>
      <c r="O4" s="96"/>
      <c r="P4" s="97" t="s">
        <v>46</v>
      </c>
      <c r="Q4" s="98"/>
    </row>
    <row r="5" spans="1:17" ht="15.75" thickBot="1" x14ac:dyDescent="0.3">
      <c r="A5" s="101"/>
      <c r="B5" s="137"/>
      <c r="C5" s="138"/>
      <c r="D5" s="138"/>
      <c r="E5" s="138"/>
      <c r="F5" s="138"/>
      <c r="G5" s="127"/>
      <c r="H5" s="128"/>
      <c r="I5" s="129"/>
      <c r="J5" s="129"/>
      <c r="K5" s="129"/>
      <c r="L5" s="129"/>
      <c r="M5" s="118"/>
      <c r="N5" s="1" t="s">
        <v>47</v>
      </c>
      <c r="O5" s="4" t="s">
        <v>48</v>
      </c>
      <c r="P5" s="4" t="s">
        <v>47</v>
      </c>
      <c r="Q5" s="5" t="s">
        <v>48</v>
      </c>
    </row>
    <row r="6" spans="1:17" x14ac:dyDescent="0.25">
      <c r="A6" s="78" t="s">
        <v>33</v>
      </c>
      <c r="B6" s="70">
        <v>25224479.696800001</v>
      </c>
      <c r="C6" s="71">
        <v>32704862.170261003</v>
      </c>
      <c r="D6" s="71">
        <v>7480382.4734610021</v>
      </c>
      <c r="E6" s="71">
        <v>240000</v>
      </c>
      <c r="F6" s="71">
        <v>27301723.404379003</v>
      </c>
      <c r="G6" s="6">
        <f>F6/C6</f>
        <v>0.83479096356519267</v>
      </c>
      <c r="H6" s="72">
        <v>22115103.766200002</v>
      </c>
      <c r="I6" s="73">
        <v>25930704.613108002</v>
      </c>
      <c r="J6" s="73">
        <v>3815600.8469079998</v>
      </c>
      <c r="K6" s="73">
        <v>0</v>
      </c>
      <c r="L6" s="73">
        <v>25202671.301876001</v>
      </c>
      <c r="M6" s="7">
        <f>L6/I6</f>
        <v>0.97192389014897884</v>
      </c>
      <c r="N6" s="74">
        <f>H6-B6</f>
        <v>-3109375.9305999987</v>
      </c>
      <c r="O6" s="8">
        <f>(H6-B6)/B6</f>
        <v>-0.12326818899636043</v>
      </c>
      <c r="P6" s="75">
        <f>I6-C6</f>
        <v>-6774157.5571530014</v>
      </c>
      <c r="Q6" s="9">
        <f>(I6-C6)/C6</f>
        <v>-0.20712998336109301</v>
      </c>
    </row>
    <row r="7" spans="1:17" x14ac:dyDescent="0.25">
      <c r="A7" s="79" t="s">
        <v>19</v>
      </c>
      <c r="B7" s="51">
        <v>39471.770199999999</v>
      </c>
      <c r="C7" s="52">
        <v>34183.183599000004</v>
      </c>
      <c r="D7" s="52">
        <v>-5288.5866009999954</v>
      </c>
      <c r="E7" s="52">
        <v>80000</v>
      </c>
      <c r="F7" s="52">
        <v>0</v>
      </c>
      <c r="G7" s="10">
        <f t="shared" ref="G7:G22" si="0">F7/C7</f>
        <v>0</v>
      </c>
      <c r="H7" s="45">
        <v>19057</v>
      </c>
      <c r="I7" s="46">
        <v>19057</v>
      </c>
      <c r="J7" s="46">
        <v>0</v>
      </c>
      <c r="K7" s="46">
        <v>17936</v>
      </c>
      <c r="L7" s="46">
        <v>0</v>
      </c>
      <c r="M7" s="7">
        <f t="shared" ref="M7:M10" si="1">L7/I7</f>
        <v>0</v>
      </c>
      <c r="N7" s="74">
        <f t="shared" ref="N7:N45" si="2">H7-B7</f>
        <v>-20414.770199999999</v>
      </c>
      <c r="O7" s="8">
        <f t="shared" ref="O7:O46" si="3">(H7-B7)/B7</f>
        <v>-0.51719925649546872</v>
      </c>
      <c r="P7" s="41">
        <f t="shared" ref="P7:P46" si="4">I7-C7</f>
        <v>-15126.183599000004</v>
      </c>
      <c r="Q7" s="11">
        <f t="shared" ref="Q7:Q45" si="5">(I7-C7)/C7</f>
        <v>-0.44250365256916868</v>
      </c>
    </row>
    <row r="8" spans="1:17" x14ac:dyDescent="0.25">
      <c r="A8" s="79" t="s">
        <v>44</v>
      </c>
      <c r="B8" s="51">
        <v>9103065.1116000004</v>
      </c>
      <c r="C8" s="52">
        <v>8978930.1116000004</v>
      </c>
      <c r="D8" s="52">
        <v>-124135</v>
      </c>
      <c r="E8" s="52">
        <v>0</v>
      </c>
      <c r="F8" s="52">
        <v>6315902.645796001</v>
      </c>
      <c r="G8" s="10">
        <f t="shared" si="0"/>
        <v>0.70341372160101812</v>
      </c>
      <c r="H8" s="45">
        <v>61365686.939200006</v>
      </c>
      <c r="I8" s="46">
        <v>131278226.650646</v>
      </c>
      <c r="J8" s="46">
        <v>69912539.711446002</v>
      </c>
      <c r="K8" s="46">
        <v>31767673.864278</v>
      </c>
      <c r="L8" s="46">
        <v>98084098.841159999</v>
      </c>
      <c r="M8" s="7">
        <f t="shared" si="1"/>
        <v>0.74714673821865907</v>
      </c>
      <c r="N8" s="74">
        <f t="shared" si="2"/>
        <v>52262621.827600002</v>
      </c>
      <c r="O8" s="8">
        <f t="shared" si="3"/>
        <v>5.7412114696402581</v>
      </c>
      <c r="P8" s="41">
        <f t="shared" si="4"/>
        <v>122299296.539046</v>
      </c>
      <c r="Q8" s="11">
        <f t="shared" si="5"/>
        <v>13.620698125386442</v>
      </c>
    </row>
    <row r="9" spans="1:17" x14ac:dyDescent="0.25">
      <c r="A9" s="79" t="s">
        <v>18</v>
      </c>
      <c r="B9" s="51">
        <v>113573430.2773</v>
      </c>
      <c r="C9" s="52">
        <v>106489793.18529999</v>
      </c>
      <c r="D9" s="52">
        <v>-7083637.0920000076</v>
      </c>
      <c r="E9" s="52">
        <v>6512643</v>
      </c>
      <c r="F9" s="52">
        <v>98294107.243222013</v>
      </c>
      <c r="G9" s="10">
        <f t="shared" si="0"/>
        <v>0.92303782647209309</v>
      </c>
      <c r="H9" s="45">
        <v>132158450.2316</v>
      </c>
      <c r="I9" s="46">
        <v>151473332.52103001</v>
      </c>
      <c r="J9" s="46">
        <v>19314882.28943</v>
      </c>
      <c r="K9" s="46">
        <v>0</v>
      </c>
      <c r="L9" s="46">
        <v>129951057.400014</v>
      </c>
      <c r="M9" s="7">
        <f t="shared" si="1"/>
        <v>0.85791376763940985</v>
      </c>
      <c r="N9" s="74">
        <f t="shared" si="2"/>
        <v>18585019.954300001</v>
      </c>
      <c r="O9" s="8">
        <f t="shared" si="3"/>
        <v>0.16363880098472822</v>
      </c>
      <c r="P9" s="41">
        <f t="shared" si="4"/>
        <v>44983539.335730016</v>
      </c>
      <c r="Q9" s="11">
        <f t="shared" si="5"/>
        <v>0.42242113530500885</v>
      </c>
    </row>
    <row r="10" spans="1:17" x14ac:dyDescent="0.25">
      <c r="A10" s="79" t="s">
        <v>31</v>
      </c>
      <c r="B10" s="51">
        <v>269724268.27020001</v>
      </c>
      <c r="C10" s="52">
        <v>295242142.810184</v>
      </c>
      <c r="D10" s="52">
        <v>25517874.539983988</v>
      </c>
      <c r="E10" s="52">
        <v>8618219</v>
      </c>
      <c r="F10" s="52">
        <v>161422254.63862604</v>
      </c>
      <c r="G10" s="10">
        <f t="shared" si="0"/>
        <v>0.54674530235477614</v>
      </c>
      <c r="H10" s="45">
        <v>317174833.47980005</v>
      </c>
      <c r="I10" s="46">
        <v>359028692.62581801</v>
      </c>
      <c r="J10" s="46">
        <v>41853859.146017902</v>
      </c>
      <c r="K10" s="46">
        <v>0</v>
      </c>
      <c r="L10" s="46">
        <v>274637803.73853999</v>
      </c>
      <c r="M10" s="7">
        <f t="shared" si="1"/>
        <v>0.76494667245096548</v>
      </c>
      <c r="N10" s="74">
        <f t="shared" si="2"/>
        <v>47450565.209600031</v>
      </c>
      <c r="O10" s="8">
        <f t="shared" si="3"/>
        <v>0.17592249119410261</v>
      </c>
      <c r="P10" s="41">
        <f t="shared" si="4"/>
        <v>63786549.815634012</v>
      </c>
      <c r="Q10" s="11">
        <f t="shared" si="5"/>
        <v>0.21604825519994761</v>
      </c>
    </row>
    <row r="11" spans="1:17" x14ac:dyDescent="0.25">
      <c r="A11" s="79" t="s">
        <v>29</v>
      </c>
      <c r="B11" s="51">
        <v>69578808.864900008</v>
      </c>
      <c r="C11" s="52">
        <v>32061390.897063002</v>
      </c>
      <c r="D11" s="52">
        <v>-37517417.967837006</v>
      </c>
      <c r="E11" s="52">
        <v>0</v>
      </c>
      <c r="F11" s="52">
        <v>30806664.202000003</v>
      </c>
      <c r="G11" s="10">
        <f t="shared" si="0"/>
        <v>0.96086487017698474</v>
      </c>
      <c r="H11" s="45"/>
      <c r="I11" s="46"/>
      <c r="J11" s="46"/>
      <c r="K11" s="46"/>
      <c r="L11" s="46"/>
      <c r="M11" s="12"/>
      <c r="N11" s="74">
        <f t="shared" si="2"/>
        <v>-69578808.864900008</v>
      </c>
      <c r="O11" s="8">
        <f t="shared" si="3"/>
        <v>-1</v>
      </c>
      <c r="P11" s="41">
        <f t="shared" si="4"/>
        <v>-32061390.897063002</v>
      </c>
      <c r="Q11" s="11">
        <f t="shared" si="5"/>
        <v>-1</v>
      </c>
    </row>
    <row r="12" spans="1:17" x14ac:dyDescent="0.25">
      <c r="A12" s="79" t="s">
        <v>41</v>
      </c>
      <c r="B12" s="51">
        <v>28263980.911400001</v>
      </c>
      <c r="C12" s="52">
        <v>32952864.298163999</v>
      </c>
      <c r="D12" s="52">
        <v>4688883.3867639974</v>
      </c>
      <c r="E12" s="52">
        <v>22805865.43</v>
      </c>
      <c r="F12" s="52">
        <v>16004680.352254</v>
      </c>
      <c r="G12" s="10">
        <f t="shared" si="0"/>
        <v>0.48568404274179333</v>
      </c>
      <c r="H12" s="45">
        <v>13824547.288199998</v>
      </c>
      <c r="I12" s="46">
        <v>38039765.596114002</v>
      </c>
      <c r="J12" s="46">
        <v>24215218.307914</v>
      </c>
      <c r="K12" s="46">
        <v>8395841.2892439999</v>
      </c>
      <c r="L12" s="46">
        <v>23358207.360029999</v>
      </c>
      <c r="M12" s="12">
        <f>L12/I12</f>
        <v>0.6140470897753425</v>
      </c>
      <c r="N12" s="74">
        <f t="shared" si="2"/>
        <v>-14439433.623200003</v>
      </c>
      <c r="O12" s="8">
        <f t="shared" si="3"/>
        <v>-0.51087756068275569</v>
      </c>
      <c r="P12" s="41">
        <f t="shared" si="4"/>
        <v>5086901.2979500033</v>
      </c>
      <c r="Q12" s="11">
        <f t="shared" si="5"/>
        <v>0.15436901787725399</v>
      </c>
    </row>
    <row r="13" spans="1:17" x14ac:dyDescent="0.25">
      <c r="A13" s="79" t="s">
        <v>13</v>
      </c>
      <c r="B13" s="51">
        <v>4779197.5</v>
      </c>
      <c r="C13" s="52">
        <v>15534885.634300001</v>
      </c>
      <c r="D13" s="52">
        <v>10755688.134300001</v>
      </c>
      <c r="E13" s="52">
        <v>4111690.92</v>
      </c>
      <c r="F13" s="52">
        <v>14584636.197419001</v>
      </c>
      <c r="G13" s="10">
        <f t="shared" si="0"/>
        <v>0.93883125635743903</v>
      </c>
      <c r="H13" s="45">
        <v>4190287.9109999998</v>
      </c>
      <c r="I13" s="46">
        <v>6522660.1867920002</v>
      </c>
      <c r="J13" s="46">
        <v>2332372.2757919999</v>
      </c>
      <c r="K13" s="46">
        <v>680634.65540000005</v>
      </c>
      <c r="L13" s="46">
        <v>3717330.4083779999</v>
      </c>
      <c r="M13" s="12">
        <f t="shared" ref="M13:M16" si="6">L13/I13</f>
        <v>0.56991017497820495</v>
      </c>
      <c r="N13" s="74">
        <f t="shared" si="2"/>
        <v>-588909.58900000015</v>
      </c>
      <c r="O13" s="8">
        <f t="shared" si="3"/>
        <v>-0.12322353051950671</v>
      </c>
      <c r="P13" s="41">
        <f t="shared" si="4"/>
        <v>-9012225.4475079998</v>
      </c>
      <c r="Q13" s="11">
        <f t="shared" si="5"/>
        <v>-0.58012821334259468</v>
      </c>
    </row>
    <row r="14" spans="1:17" x14ac:dyDescent="0.25">
      <c r="A14" s="79" t="s">
        <v>27</v>
      </c>
      <c r="B14" s="51">
        <v>1187901269.7880001</v>
      </c>
      <c r="C14" s="52">
        <v>1811258973.2855206</v>
      </c>
      <c r="D14" s="52">
        <v>623357703.49752045</v>
      </c>
      <c r="E14" s="52">
        <v>119890950.13000001</v>
      </c>
      <c r="F14" s="52">
        <v>1695115840.3469625</v>
      </c>
      <c r="G14" s="10">
        <f t="shared" si="0"/>
        <v>0.93587712488850716</v>
      </c>
      <c r="H14" s="45">
        <v>1425294776.5830002</v>
      </c>
      <c r="I14" s="46">
        <v>1847578937.93028</v>
      </c>
      <c r="J14" s="46">
        <v>422284161.34727502</v>
      </c>
      <c r="K14" s="46">
        <v>103609846.643232</v>
      </c>
      <c r="L14" s="46">
        <v>1677670232.41553</v>
      </c>
      <c r="M14" s="12">
        <f t="shared" si="6"/>
        <v>0.90803710627645096</v>
      </c>
      <c r="N14" s="74">
        <f t="shared" si="2"/>
        <v>237393506.79500008</v>
      </c>
      <c r="O14" s="8">
        <f t="shared" si="3"/>
        <v>0.19984279235375069</v>
      </c>
      <c r="P14" s="41">
        <f t="shared" si="4"/>
        <v>36319964.644759417</v>
      </c>
      <c r="Q14" s="11">
        <f t="shared" si="5"/>
        <v>2.005233110253531E-2</v>
      </c>
    </row>
    <row r="15" spans="1:17" x14ac:dyDescent="0.25">
      <c r="A15" s="79" t="s">
        <v>39</v>
      </c>
      <c r="B15" s="51">
        <v>633894</v>
      </c>
      <c r="C15" s="52">
        <v>5026229.8</v>
      </c>
      <c r="D15" s="52">
        <v>4392335.8</v>
      </c>
      <c r="E15" s="52">
        <v>615330</v>
      </c>
      <c r="F15" s="52">
        <v>0</v>
      </c>
      <c r="G15" s="10">
        <f t="shared" si="0"/>
        <v>0</v>
      </c>
      <c r="H15" s="45">
        <v>5000</v>
      </c>
      <c r="I15" s="46">
        <v>5721864.0300000003</v>
      </c>
      <c r="J15" s="46">
        <v>5716864.0300000003</v>
      </c>
      <c r="K15" s="46">
        <v>5000</v>
      </c>
      <c r="L15" s="46">
        <v>0</v>
      </c>
      <c r="M15" s="12">
        <f t="shared" si="6"/>
        <v>0</v>
      </c>
      <c r="N15" s="74">
        <f t="shared" si="2"/>
        <v>-628894</v>
      </c>
      <c r="O15" s="8">
        <f t="shared" si="3"/>
        <v>-0.99211224589600155</v>
      </c>
      <c r="P15" s="41">
        <f t="shared" si="4"/>
        <v>695634.23000000045</v>
      </c>
      <c r="Q15" s="11">
        <f t="shared" si="5"/>
        <v>0.13840080093433063</v>
      </c>
    </row>
    <row r="16" spans="1:17" x14ac:dyDescent="0.25">
      <c r="A16" s="79" t="s">
        <v>38</v>
      </c>
      <c r="B16" s="51">
        <v>47600316.8323</v>
      </c>
      <c r="C16" s="52">
        <v>42082746.558503002</v>
      </c>
      <c r="D16" s="52">
        <v>-5517570.273796998</v>
      </c>
      <c r="E16" s="52">
        <v>5322558.8299999991</v>
      </c>
      <c r="F16" s="52">
        <v>33960959.419372</v>
      </c>
      <c r="G16" s="10">
        <f t="shared" si="0"/>
        <v>0.80700434730798343</v>
      </c>
      <c r="H16" s="45">
        <v>58209299.179199994</v>
      </c>
      <c r="I16" s="46">
        <v>55238741.582823999</v>
      </c>
      <c r="J16" s="46">
        <v>-2970557.596376</v>
      </c>
      <c r="K16" s="46">
        <v>1574388.5287880001</v>
      </c>
      <c r="L16" s="46">
        <v>51450743.099689998</v>
      </c>
      <c r="M16" s="12">
        <f t="shared" si="6"/>
        <v>0.93142496779267969</v>
      </c>
      <c r="N16" s="74">
        <f t="shared" si="2"/>
        <v>10608982.346899994</v>
      </c>
      <c r="O16" s="8">
        <f t="shared" si="3"/>
        <v>0.22287629690105529</v>
      </c>
      <c r="P16" s="41">
        <f t="shared" si="4"/>
        <v>13155995.024320997</v>
      </c>
      <c r="Q16" s="11">
        <f t="shared" si="5"/>
        <v>0.31262206248899815</v>
      </c>
    </row>
    <row r="17" spans="1:17" x14ac:dyDescent="0.25">
      <c r="A17" s="79" t="s">
        <v>37</v>
      </c>
      <c r="B17" s="51">
        <v>14090232.748100001</v>
      </c>
      <c r="C17" s="52">
        <v>13712701.622616</v>
      </c>
      <c r="D17" s="52">
        <v>-377531.12548400089</v>
      </c>
      <c r="E17" s="52">
        <v>14925177.99</v>
      </c>
      <c r="F17" s="52">
        <v>10236712.981022</v>
      </c>
      <c r="G17" s="10">
        <f t="shared" si="0"/>
        <v>0.74651321546578808</v>
      </c>
      <c r="H17" s="45"/>
      <c r="I17" s="46"/>
      <c r="J17" s="46"/>
      <c r="K17" s="46"/>
      <c r="L17" s="46"/>
      <c r="M17" s="12"/>
      <c r="N17" s="74">
        <f t="shared" si="2"/>
        <v>-14090232.748100001</v>
      </c>
      <c r="O17" s="8">
        <f t="shared" si="3"/>
        <v>-1</v>
      </c>
      <c r="P17" s="41">
        <f t="shared" si="4"/>
        <v>-13712701.622616</v>
      </c>
      <c r="Q17" s="11">
        <f t="shared" si="5"/>
        <v>-1</v>
      </c>
    </row>
    <row r="18" spans="1:17" x14ac:dyDescent="0.25">
      <c r="A18" s="79" t="s">
        <v>26</v>
      </c>
      <c r="B18" s="51">
        <v>157066297.92299998</v>
      </c>
      <c r="C18" s="52">
        <v>158093066.08555999</v>
      </c>
      <c r="D18" s="52">
        <v>1026768.1625600159</v>
      </c>
      <c r="E18" s="52">
        <v>7316191</v>
      </c>
      <c r="F18" s="52">
        <v>146483450.12194601</v>
      </c>
      <c r="G18" s="10">
        <f t="shared" si="0"/>
        <v>0.92656467325814995</v>
      </c>
      <c r="H18" s="45">
        <v>328664406.25120002</v>
      </c>
      <c r="I18" s="46">
        <v>409880030.89701402</v>
      </c>
      <c r="J18" s="46">
        <v>81215624.645814002</v>
      </c>
      <c r="K18" s="46">
        <v>1721106.2752</v>
      </c>
      <c r="L18" s="46">
        <v>386713397.31504798</v>
      </c>
      <c r="M18" s="12">
        <f>L18/I18</f>
        <v>0.94347947732104354</v>
      </c>
      <c r="N18" s="74">
        <f t="shared" si="2"/>
        <v>171598108.32820004</v>
      </c>
      <c r="O18" s="8">
        <f t="shared" si="3"/>
        <v>1.0925202325219643</v>
      </c>
      <c r="P18" s="41">
        <f t="shared" si="4"/>
        <v>251786964.81145403</v>
      </c>
      <c r="Q18" s="11">
        <f t="shared" si="5"/>
        <v>1.5926502726892962</v>
      </c>
    </row>
    <row r="19" spans="1:17" x14ac:dyDescent="0.25">
      <c r="A19" s="79" t="s">
        <v>12</v>
      </c>
      <c r="B19" s="51">
        <v>2169623.4048000001</v>
      </c>
      <c r="C19" s="52">
        <v>2270059.9048000001</v>
      </c>
      <c r="D19" s="52">
        <v>100436.5</v>
      </c>
      <c r="E19" s="52">
        <v>6857864</v>
      </c>
      <c r="F19" s="52">
        <v>722240</v>
      </c>
      <c r="G19" s="10">
        <f t="shared" si="0"/>
        <v>0.31815900473500136</v>
      </c>
      <c r="H19" s="45">
        <v>1724214.3598000002</v>
      </c>
      <c r="I19" s="46">
        <v>2198385.6655279999</v>
      </c>
      <c r="J19" s="46">
        <v>474171.30572800001</v>
      </c>
      <c r="K19" s="46">
        <v>1587418.184994</v>
      </c>
      <c r="L19" s="46">
        <v>304848.26890800003</v>
      </c>
      <c r="M19" s="12">
        <f t="shared" ref="M19:M41" si="7">L19/I19</f>
        <v>0.13866914877048325</v>
      </c>
      <c r="N19" s="74">
        <f t="shared" si="2"/>
        <v>-445409.04499999993</v>
      </c>
      <c r="O19" s="8">
        <f t="shared" si="3"/>
        <v>-0.2052932522826737</v>
      </c>
      <c r="P19" s="41">
        <f t="shared" si="4"/>
        <v>-71674.239272000268</v>
      </c>
      <c r="Q19" s="11">
        <f t="shared" si="5"/>
        <v>-3.1573721521818171E-2</v>
      </c>
    </row>
    <row r="20" spans="1:17" x14ac:dyDescent="0.25">
      <c r="A20" s="79" t="s">
        <v>11</v>
      </c>
      <c r="B20" s="51">
        <v>6077311.0499999998</v>
      </c>
      <c r="C20" s="52">
        <v>6247010.6639240012</v>
      </c>
      <c r="D20" s="52">
        <v>169699.61392400134</v>
      </c>
      <c r="E20" s="52">
        <v>13424155.939999999</v>
      </c>
      <c r="F20" s="52">
        <v>3214618.2890969999</v>
      </c>
      <c r="G20" s="10">
        <f t="shared" si="0"/>
        <v>0.51458504907974134</v>
      </c>
      <c r="H20" s="45">
        <v>3107323.2168000001</v>
      </c>
      <c r="I20" s="46">
        <v>13103622.955824001</v>
      </c>
      <c r="J20" s="46">
        <v>9996299.7390240002</v>
      </c>
      <c r="K20" s="46">
        <v>5131524.2545940001</v>
      </c>
      <c r="L20" s="46">
        <v>6816050.057794</v>
      </c>
      <c r="M20" s="12">
        <f t="shared" si="7"/>
        <v>0.52016530701263475</v>
      </c>
      <c r="N20" s="74">
        <f t="shared" si="2"/>
        <v>-2969987.8331999998</v>
      </c>
      <c r="O20" s="8">
        <f t="shared" si="3"/>
        <v>-0.48870097461935896</v>
      </c>
      <c r="P20" s="41">
        <f t="shared" si="4"/>
        <v>6856612.2918999996</v>
      </c>
      <c r="Q20" s="11">
        <f t="shared" si="5"/>
        <v>1.0975829337856584</v>
      </c>
    </row>
    <row r="21" spans="1:17" x14ac:dyDescent="0.25">
      <c r="A21" s="79" t="s">
        <v>35</v>
      </c>
      <c r="B21" s="51">
        <v>1128.5</v>
      </c>
      <c r="C21" s="52">
        <v>1128.5</v>
      </c>
      <c r="D21" s="52">
        <v>0</v>
      </c>
      <c r="E21" s="52">
        <v>5000</v>
      </c>
      <c r="F21" s="52">
        <v>0</v>
      </c>
      <c r="G21" s="10">
        <f t="shared" si="0"/>
        <v>0</v>
      </c>
      <c r="H21" s="45">
        <v>1121</v>
      </c>
      <c r="I21" s="46">
        <v>1121</v>
      </c>
      <c r="J21" s="46">
        <v>0</v>
      </c>
      <c r="K21" s="46">
        <v>0</v>
      </c>
      <c r="L21" s="46">
        <v>0</v>
      </c>
      <c r="M21" s="12">
        <f t="shared" si="7"/>
        <v>0</v>
      </c>
      <c r="N21" s="74">
        <f t="shared" si="2"/>
        <v>-7.5</v>
      </c>
      <c r="O21" s="8">
        <f t="shared" si="3"/>
        <v>-6.6459902525476296E-3</v>
      </c>
      <c r="P21" s="41">
        <f t="shared" si="4"/>
        <v>-7.5</v>
      </c>
      <c r="Q21" s="11">
        <f t="shared" si="5"/>
        <v>-6.6459902525476296E-3</v>
      </c>
    </row>
    <row r="22" spans="1:17" x14ac:dyDescent="0.25">
      <c r="A22" s="79" t="s">
        <v>14</v>
      </c>
      <c r="B22" s="51">
        <v>15769791.9373</v>
      </c>
      <c r="C22" s="52">
        <v>15769791.9373</v>
      </c>
      <c r="D22" s="52">
        <v>0</v>
      </c>
      <c r="E22" s="52">
        <v>1231950.01</v>
      </c>
      <c r="F22" s="52">
        <v>9351913.023221001</v>
      </c>
      <c r="G22" s="10">
        <f t="shared" si="0"/>
        <v>0.59302703931692924</v>
      </c>
      <c r="H22" s="45">
        <v>14974669.545600001</v>
      </c>
      <c r="I22" s="46">
        <v>13801282.179932</v>
      </c>
      <c r="J22" s="46">
        <v>-1173387.365668</v>
      </c>
      <c r="K22" s="46">
        <v>100890</v>
      </c>
      <c r="L22" s="46">
        <v>10400254.097856</v>
      </c>
      <c r="M22" s="12">
        <f t="shared" si="7"/>
        <v>0.7535715857602473</v>
      </c>
      <c r="N22" s="74">
        <f t="shared" si="2"/>
        <v>-795122.39169999957</v>
      </c>
      <c r="O22" s="8">
        <f t="shared" si="3"/>
        <v>-5.0420601290199089E-2</v>
      </c>
      <c r="P22" s="41">
        <f t="shared" si="4"/>
        <v>-1968509.7573680002</v>
      </c>
      <c r="Q22" s="11">
        <f t="shared" si="5"/>
        <v>-0.12482788391848849</v>
      </c>
    </row>
    <row r="23" spans="1:17" x14ac:dyDescent="0.25">
      <c r="A23" s="79" t="s">
        <v>50</v>
      </c>
      <c r="B23" s="51"/>
      <c r="C23" s="52"/>
      <c r="D23" s="52"/>
      <c r="E23" s="52"/>
      <c r="F23" s="52"/>
      <c r="G23" s="76"/>
      <c r="H23" s="45">
        <v>51566</v>
      </c>
      <c r="I23" s="46">
        <v>0</v>
      </c>
      <c r="J23" s="46">
        <v>-51566</v>
      </c>
      <c r="K23" s="46">
        <v>0</v>
      </c>
      <c r="L23" s="46">
        <v>0</v>
      </c>
      <c r="M23" s="12" t="e">
        <f t="shared" si="7"/>
        <v>#DIV/0!</v>
      </c>
      <c r="N23" s="74">
        <f t="shared" si="2"/>
        <v>51566</v>
      </c>
      <c r="O23" s="8"/>
      <c r="P23" s="41">
        <f t="shared" si="4"/>
        <v>0</v>
      </c>
      <c r="Q23" s="13"/>
    </row>
    <row r="24" spans="1:17" x14ac:dyDescent="0.25">
      <c r="A24" s="79" t="s">
        <v>40</v>
      </c>
      <c r="B24" s="51">
        <v>12413.5</v>
      </c>
      <c r="C24" s="52">
        <v>12413.5</v>
      </c>
      <c r="D24" s="52">
        <v>0</v>
      </c>
      <c r="E24" s="52">
        <v>55000</v>
      </c>
      <c r="F24" s="52">
        <v>0</v>
      </c>
      <c r="G24" s="10">
        <f>F24/C24</f>
        <v>0</v>
      </c>
      <c r="H24" s="45">
        <v>12331</v>
      </c>
      <c r="I24" s="46">
        <v>12331</v>
      </c>
      <c r="J24" s="46">
        <v>0</v>
      </c>
      <c r="K24" s="46">
        <v>11210</v>
      </c>
      <c r="L24" s="46">
        <v>0</v>
      </c>
      <c r="M24" s="12">
        <f t="shared" si="7"/>
        <v>0</v>
      </c>
      <c r="N24" s="74">
        <f t="shared" si="2"/>
        <v>-82.5</v>
      </c>
      <c r="O24" s="8">
        <f t="shared" si="3"/>
        <v>-6.6459902525476296E-3</v>
      </c>
      <c r="P24" s="41">
        <f t="shared" si="4"/>
        <v>-82.5</v>
      </c>
      <c r="Q24" s="11">
        <f t="shared" si="5"/>
        <v>-6.6459902525476296E-3</v>
      </c>
    </row>
    <row r="25" spans="1:17" x14ac:dyDescent="0.25">
      <c r="A25" s="79" t="s">
        <v>20</v>
      </c>
      <c r="B25" s="51">
        <v>2257</v>
      </c>
      <c r="C25" s="52">
        <v>2257</v>
      </c>
      <c r="D25" s="52">
        <v>0</v>
      </c>
      <c r="E25" s="52">
        <v>10000</v>
      </c>
      <c r="F25" s="52">
        <v>0</v>
      </c>
      <c r="G25" s="10">
        <f t="shared" ref="G25:G29" si="8">F25/C25</f>
        <v>0</v>
      </c>
      <c r="H25" s="45">
        <v>1886867.6484000001</v>
      </c>
      <c r="I25" s="46">
        <v>1886867.6484000001</v>
      </c>
      <c r="J25" s="46">
        <v>0</v>
      </c>
      <c r="K25" s="46">
        <v>908010</v>
      </c>
      <c r="L25" s="46">
        <v>0</v>
      </c>
      <c r="M25" s="12">
        <f t="shared" si="7"/>
        <v>0</v>
      </c>
      <c r="N25" s="74">
        <f t="shared" si="2"/>
        <v>1884610.6484000001</v>
      </c>
      <c r="O25" s="8">
        <f t="shared" si="3"/>
        <v>835.0069332742579</v>
      </c>
      <c r="P25" s="41">
        <f t="shared" si="4"/>
        <v>1884610.6484000001</v>
      </c>
      <c r="Q25" s="11">
        <f t="shared" si="5"/>
        <v>835.0069332742579</v>
      </c>
    </row>
    <row r="26" spans="1:17" x14ac:dyDescent="0.25">
      <c r="A26" s="79" t="s">
        <v>24</v>
      </c>
      <c r="B26" s="51">
        <v>25298294.552200001</v>
      </c>
      <c r="C26" s="52">
        <v>30861181.014579002</v>
      </c>
      <c r="D26" s="52">
        <v>5562886.4623790011</v>
      </c>
      <c r="E26" s="52">
        <v>2088146</v>
      </c>
      <c r="F26" s="52">
        <v>3103171.0732790004</v>
      </c>
      <c r="G26" s="10">
        <f t="shared" si="8"/>
        <v>0.10055257029253171</v>
      </c>
      <c r="H26" s="45">
        <v>34667147.630599998</v>
      </c>
      <c r="I26" s="46">
        <v>6417947.6305999998</v>
      </c>
      <c r="J26" s="46">
        <v>-28249200</v>
      </c>
      <c r="K26" s="46">
        <v>76228</v>
      </c>
      <c r="L26" s="46">
        <v>3183828.0948319999</v>
      </c>
      <c r="M26" s="12">
        <f t="shared" si="7"/>
        <v>0.49608196858009429</v>
      </c>
      <c r="N26" s="74">
        <f t="shared" si="2"/>
        <v>9368853.0783999972</v>
      </c>
      <c r="O26" s="8">
        <f t="shared" si="3"/>
        <v>0.37033536229363173</v>
      </c>
      <c r="P26" s="41">
        <f t="shared" si="4"/>
        <v>-24443233.383979</v>
      </c>
      <c r="Q26" s="11">
        <f t="shared" si="5"/>
        <v>-0.79203817159271628</v>
      </c>
    </row>
    <row r="27" spans="1:17" x14ac:dyDescent="0.25">
      <c r="A27" s="79" t="s">
        <v>28</v>
      </c>
      <c r="B27" s="51">
        <v>67146439.062100008</v>
      </c>
      <c r="C27" s="52">
        <v>68061523.610662013</v>
      </c>
      <c r="D27" s="52">
        <v>915084.54856200516</v>
      </c>
      <c r="E27" s="52">
        <v>296780792.68000001</v>
      </c>
      <c r="F27" s="52">
        <v>886409.27102500014</v>
      </c>
      <c r="G27" s="10">
        <f t="shared" si="8"/>
        <v>1.3023647194494215E-2</v>
      </c>
      <c r="H27" s="45">
        <v>7198352.6312000006</v>
      </c>
      <c r="I27" s="46">
        <v>30663950.67368</v>
      </c>
      <c r="J27" s="46">
        <v>23465598.042479999</v>
      </c>
      <c r="K27" s="46">
        <v>14289075.891112</v>
      </c>
      <c r="L27" s="46">
        <v>16282527.033493999</v>
      </c>
      <c r="M27" s="12">
        <f t="shared" si="7"/>
        <v>0.53099899640361392</v>
      </c>
      <c r="N27" s="74">
        <f t="shared" si="2"/>
        <v>-59948086.430900007</v>
      </c>
      <c r="O27" s="8">
        <f t="shared" si="3"/>
        <v>-0.89279621180592106</v>
      </c>
      <c r="P27" s="41">
        <f t="shared" si="4"/>
        <v>-37397572.936982013</v>
      </c>
      <c r="Q27" s="11">
        <f t="shared" si="5"/>
        <v>-0.54946717253804744</v>
      </c>
    </row>
    <row r="28" spans="1:17" x14ac:dyDescent="0.25">
      <c r="A28" s="79" t="s">
        <v>21</v>
      </c>
      <c r="B28" s="51">
        <v>3385.5</v>
      </c>
      <c r="C28" s="52">
        <v>0</v>
      </c>
      <c r="D28" s="52">
        <v>-3385.5</v>
      </c>
      <c r="E28" s="52">
        <v>0</v>
      </c>
      <c r="F28" s="52">
        <v>0</v>
      </c>
      <c r="G28" s="10" t="e">
        <f t="shared" si="8"/>
        <v>#DIV/0!</v>
      </c>
      <c r="H28" s="45">
        <v>15433.2554</v>
      </c>
      <c r="I28" s="46">
        <v>14673.865338</v>
      </c>
      <c r="J28" s="46">
        <v>-759.39006199999903</v>
      </c>
      <c r="K28" s="46">
        <v>13191.2554</v>
      </c>
      <c r="L28" s="46">
        <v>1482.6099380000001</v>
      </c>
      <c r="M28" s="12">
        <f t="shared" si="7"/>
        <v>0.10103745017753277</v>
      </c>
      <c r="N28" s="74">
        <f t="shared" si="2"/>
        <v>12047.7554</v>
      </c>
      <c r="O28" s="8">
        <f t="shared" si="3"/>
        <v>3.5586339979323585</v>
      </c>
      <c r="P28" s="41">
        <f t="shared" si="4"/>
        <v>14673.865338</v>
      </c>
      <c r="Q28" s="13"/>
    </row>
    <row r="29" spans="1:17" x14ac:dyDescent="0.25">
      <c r="A29" s="79" t="s">
        <v>22</v>
      </c>
      <c r="B29" s="51">
        <v>12328862.5</v>
      </c>
      <c r="C29" s="52">
        <v>12328862.5</v>
      </c>
      <c r="D29" s="52">
        <v>0</v>
      </c>
      <c r="E29" s="52">
        <v>100000</v>
      </c>
      <c r="F29" s="52">
        <v>2190163.1362490002</v>
      </c>
      <c r="G29" s="10">
        <f t="shared" si="8"/>
        <v>0.17764519121281466</v>
      </c>
      <c r="H29" s="45">
        <v>11977885</v>
      </c>
      <c r="I29" s="46">
        <v>11977885</v>
      </c>
      <c r="J29" s="46">
        <v>0</v>
      </c>
      <c r="K29" s="46">
        <v>156940</v>
      </c>
      <c r="L29" s="46">
        <v>2387866.5355580002</v>
      </c>
      <c r="M29" s="12">
        <f t="shared" si="7"/>
        <v>0.1993562749649041</v>
      </c>
      <c r="N29" s="74">
        <f t="shared" si="2"/>
        <v>-350977.5</v>
      </c>
      <c r="O29" s="8">
        <f t="shared" si="3"/>
        <v>-2.8467954768738802E-2</v>
      </c>
      <c r="P29" s="41">
        <f t="shared" si="4"/>
        <v>-350977.5</v>
      </c>
      <c r="Q29" s="11">
        <f t="shared" si="5"/>
        <v>-2.8467954768738802E-2</v>
      </c>
    </row>
    <row r="30" spans="1:17" x14ac:dyDescent="0.25">
      <c r="A30" s="79" t="s">
        <v>52</v>
      </c>
      <c r="B30" s="51"/>
      <c r="C30" s="52"/>
      <c r="D30" s="52"/>
      <c r="E30" s="52"/>
      <c r="F30" s="52"/>
      <c r="G30" s="31"/>
      <c r="H30" s="45">
        <v>3316639.6998000005</v>
      </c>
      <c r="I30" s="46">
        <v>3144005.6998000001</v>
      </c>
      <c r="J30" s="46">
        <v>-172634</v>
      </c>
      <c r="K30" s="46">
        <v>41199.397802</v>
      </c>
      <c r="L30" s="46">
        <v>3019736.3592099999</v>
      </c>
      <c r="M30" s="12">
        <f t="shared" si="7"/>
        <v>0.9604741999679246</v>
      </c>
      <c r="N30" s="74">
        <f t="shared" si="2"/>
        <v>3316639.6998000005</v>
      </c>
      <c r="O30" s="8"/>
      <c r="P30" s="41">
        <f t="shared" si="4"/>
        <v>3144005.6998000001</v>
      </c>
      <c r="Q30" s="13"/>
    </row>
    <row r="31" spans="1:17" x14ac:dyDescent="0.25">
      <c r="A31" s="79" t="s">
        <v>49</v>
      </c>
      <c r="B31" s="51"/>
      <c r="C31" s="52"/>
      <c r="D31" s="52"/>
      <c r="E31" s="52"/>
      <c r="F31" s="52"/>
      <c r="G31" s="31"/>
      <c r="H31" s="45">
        <v>2914600</v>
      </c>
      <c r="I31" s="46">
        <v>2914600</v>
      </c>
      <c r="J31" s="46">
        <v>0</v>
      </c>
      <c r="K31" s="46">
        <v>2914600</v>
      </c>
      <c r="L31" s="46">
        <v>0</v>
      </c>
      <c r="M31" s="12">
        <f t="shared" si="7"/>
        <v>0</v>
      </c>
      <c r="N31" s="74">
        <f t="shared" si="2"/>
        <v>2914600</v>
      </c>
      <c r="O31" s="8"/>
      <c r="P31" s="41">
        <f t="shared" si="4"/>
        <v>2914600</v>
      </c>
      <c r="Q31" s="13"/>
    </row>
    <row r="32" spans="1:17" x14ac:dyDescent="0.25">
      <c r="A32" s="79" t="s">
        <v>10</v>
      </c>
      <c r="B32" s="51">
        <v>1778936.2534</v>
      </c>
      <c r="C32" s="52">
        <v>12088532.287450001</v>
      </c>
      <c r="D32" s="52">
        <v>10309596.034050001</v>
      </c>
      <c r="E32" s="52">
        <v>7930576.6999999993</v>
      </c>
      <c r="F32" s="52">
        <v>4816712.7558950009</v>
      </c>
      <c r="G32" s="10">
        <f t="shared" ref="G32:G45" si="9">F32/C32</f>
        <v>0.3984530662085079</v>
      </c>
      <c r="H32" s="45">
        <v>19271206.060800001</v>
      </c>
      <c r="I32" s="46">
        <v>26756027.598682001</v>
      </c>
      <c r="J32" s="46">
        <v>7484821.5378820002</v>
      </c>
      <c r="K32" s="46">
        <v>4216785.1225199997</v>
      </c>
      <c r="L32" s="46">
        <v>4449820.8669400001</v>
      </c>
      <c r="M32" s="12">
        <f t="shared" si="7"/>
        <v>0.16631096864166778</v>
      </c>
      <c r="N32" s="74">
        <f t="shared" si="2"/>
        <v>17492269.807399999</v>
      </c>
      <c r="O32" s="8">
        <f t="shared" si="3"/>
        <v>9.8329941693907355</v>
      </c>
      <c r="P32" s="41">
        <f t="shared" si="4"/>
        <v>14667495.311232001</v>
      </c>
      <c r="Q32" s="11">
        <f t="shared" si="5"/>
        <v>1.213339631516674</v>
      </c>
    </row>
    <row r="33" spans="1:17" x14ac:dyDescent="0.25">
      <c r="A33" s="79" t="s">
        <v>42</v>
      </c>
      <c r="B33" s="51">
        <v>144948.82829999999</v>
      </c>
      <c r="C33" s="52">
        <v>7899.5</v>
      </c>
      <c r="D33" s="52">
        <v>-137049.32829999999</v>
      </c>
      <c r="E33" s="52">
        <v>35000</v>
      </c>
      <c r="F33" s="52">
        <v>0</v>
      </c>
      <c r="G33" s="10">
        <f t="shared" si="9"/>
        <v>0</v>
      </c>
      <c r="H33" s="45">
        <v>427512.8554</v>
      </c>
      <c r="I33" s="46">
        <v>427512.8554</v>
      </c>
      <c r="J33" s="46">
        <v>0</v>
      </c>
      <c r="K33" s="46">
        <v>426391.8554</v>
      </c>
      <c r="L33" s="46">
        <v>0</v>
      </c>
      <c r="M33" s="12">
        <f t="shared" si="7"/>
        <v>0</v>
      </c>
      <c r="N33" s="74">
        <f t="shared" si="2"/>
        <v>282564.02710000001</v>
      </c>
      <c r="O33" s="8">
        <f t="shared" si="3"/>
        <v>1.9494053895708519</v>
      </c>
      <c r="P33" s="41">
        <f t="shared" si="4"/>
        <v>419613.3554</v>
      </c>
      <c r="Q33" s="11">
        <f t="shared" si="5"/>
        <v>53.118976568137221</v>
      </c>
    </row>
    <row r="34" spans="1:17" x14ac:dyDescent="0.25">
      <c r="A34" s="79" t="s">
        <v>36</v>
      </c>
      <c r="B34" s="51">
        <v>15644126.964700002</v>
      </c>
      <c r="C34" s="52">
        <v>159165669.48635802</v>
      </c>
      <c r="D34" s="52">
        <v>143521542.521658</v>
      </c>
      <c r="E34" s="52">
        <v>4842033.13</v>
      </c>
      <c r="F34" s="52">
        <v>145471015.12242803</v>
      </c>
      <c r="G34" s="10">
        <f t="shared" si="9"/>
        <v>0.91395974767596633</v>
      </c>
      <c r="H34" s="45">
        <v>210447144.76580003</v>
      </c>
      <c r="I34" s="46">
        <v>193275741.01073599</v>
      </c>
      <c r="J34" s="46">
        <v>-17171403.755063999</v>
      </c>
      <c r="K34" s="46">
        <v>31170479.280813999</v>
      </c>
      <c r="L34" s="46">
        <v>145848059.18448201</v>
      </c>
      <c r="M34" s="12">
        <f t="shared" si="7"/>
        <v>0.75461130518382291</v>
      </c>
      <c r="N34" s="74">
        <f t="shared" si="2"/>
        <v>194803017.80110002</v>
      </c>
      <c r="O34" s="8">
        <f t="shared" si="3"/>
        <v>12.452150141753572</v>
      </c>
      <c r="P34" s="41">
        <f t="shared" si="4"/>
        <v>34110071.524377972</v>
      </c>
      <c r="Q34" s="11">
        <f t="shared" si="5"/>
        <v>0.21430545691451086</v>
      </c>
    </row>
    <row r="35" spans="1:17" x14ac:dyDescent="0.25">
      <c r="A35" s="79" t="s">
        <v>17</v>
      </c>
      <c r="B35" s="51">
        <v>4975411329.4331999</v>
      </c>
      <c r="C35" s="52">
        <v>6031800805.806551</v>
      </c>
      <c r="D35" s="52">
        <v>1056389476.3733511</v>
      </c>
      <c r="E35" s="52">
        <v>368639986.55000001</v>
      </c>
      <c r="F35" s="52">
        <v>4793320742.359993</v>
      </c>
      <c r="G35" s="10">
        <f t="shared" si="9"/>
        <v>0.79467490666231433</v>
      </c>
      <c r="H35" s="45">
        <v>5488665373.9464006</v>
      </c>
      <c r="I35" s="46">
        <v>7056875818.4142704</v>
      </c>
      <c r="J35" s="46">
        <v>1568210444.46787</v>
      </c>
      <c r="K35" s="46">
        <v>463206401.66600001</v>
      </c>
      <c r="L35" s="46">
        <v>5955834593.2812405</v>
      </c>
      <c r="M35" s="12">
        <f t="shared" si="7"/>
        <v>0.84397610876757057</v>
      </c>
      <c r="N35" s="74">
        <f t="shared" si="2"/>
        <v>513254044.51320076</v>
      </c>
      <c r="O35" s="8">
        <f t="shared" si="3"/>
        <v>0.10315811307437586</v>
      </c>
      <c r="P35" s="41">
        <f t="shared" si="4"/>
        <v>1025075012.6077194</v>
      </c>
      <c r="Q35" s="11">
        <f t="shared" si="5"/>
        <v>0.16994510356192871</v>
      </c>
    </row>
    <row r="36" spans="1:17" x14ac:dyDescent="0.25">
      <c r="A36" s="79" t="s">
        <v>15</v>
      </c>
      <c r="B36" s="51">
        <v>10925765.7235</v>
      </c>
      <c r="C36" s="52">
        <v>11274050.383429</v>
      </c>
      <c r="D36" s="52">
        <v>348284.65992899984</v>
      </c>
      <c r="E36" s="52">
        <v>36575201.519999996</v>
      </c>
      <c r="F36" s="52">
        <v>1107521.209827</v>
      </c>
      <c r="G36" s="10">
        <f t="shared" si="9"/>
        <v>9.8236318994535818E-2</v>
      </c>
      <c r="H36" s="45">
        <v>17556297.122000001</v>
      </c>
      <c r="I36" s="46">
        <v>17236950.173149999</v>
      </c>
      <c r="J36" s="46">
        <v>-319346.94885000202</v>
      </c>
      <c r="K36" s="46">
        <v>3809646.0833999999</v>
      </c>
      <c r="L36" s="46">
        <v>7278185.0946000004</v>
      </c>
      <c r="M36" s="12">
        <f t="shared" si="7"/>
        <v>0.42224320552583777</v>
      </c>
      <c r="N36" s="74">
        <f t="shared" si="2"/>
        <v>6630531.3985000011</v>
      </c>
      <c r="O36" s="8">
        <f t="shared" si="3"/>
        <v>0.60687109409993389</v>
      </c>
      <c r="P36" s="41">
        <f t="shared" si="4"/>
        <v>5962899.7897209991</v>
      </c>
      <c r="Q36" s="11">
        <f t="shared" si="5"/>
        <v>0.52890483782877895</v>
      </c>
    </row>
    <row r="37" spans="1:17" x14ac:dyDescent="0.25">
      <c r="A37" s="79" t="s">
        <v>43</v>
      </c>
      <c r="B37" s="51">
        <v>18326213.682500001</v>
      </c>
      <c r="C37" s="52">
        <v>49818090.582977004</v>
      </c>
      <c r="D37" s="52">
        <v>31491876.900477003</v>
      </c>
      <c r="E37" s="52">
        <v>280.20999999999998</v>
      </c>
      <c r="F37" s="52">
        <v>14725643.870375002</v>
      </c>
      <c r="G37" s="10">
        <f t="shared" si="9"/>
        <v>0.29558828325320841</v>
      </c>
      <c r="H37" s="45">
        <v>65619689.351400003</v>
      </c>
      <c r="I37" s="46">
        <v>80461240.913764</v>
      </c>
      <c r="J37" s="46">
        <v>14841551.562364001</v>
      </c>
      <c r="K37" s="46">
        <v>49568143.966587998</v>
      </c>
      <c r="L37" s="46">
        <v>28043296.654846001</v>
      </c>
      <c r="M37" s="12">
        <f t="shared" si="7"/>
        <v>0.34853174443210472</v>
      </c>
      <c r="N37" s="74">
        <f t="shared" si="2"/>
        <v>47293475.668899998</v>
      </c>
      <c r="O37" s="8">
        <f t="shared" si="3"/>
        <v>2.5806463074290846</v>
      </c>
      <c r="P37" s="41">
        <f t="shared" si="4"/>
        <v>30643150.330786996</v>
      </c>
      <c r="Q37" s="11">
        <f t="shared" si="5"/>
        <v>0.61510085939058157</v>
      </c>
    </row>
    <row r="38" spans="1:17" x14ac:dyDescent="0.25">
      <c r="A38" s="79" t="s">
        <v>51</v>
      </c>
      <c r="B38" s="51"/>
      <c r="C38" s="52"/>
      <c r="D38" s="52"/>
      <c r="E38" s="52"/>
      <c r="F38" s="52"/>
      <c r="G38" s="76"/>
      <c r="H38" s="45">
        <v>1400000</v>
      </c>
      <c r="I38" s="46">
        <v>1400000</v>
      </c>
      <c r="J38" s="46">
        <v>0</v>
      </c>
      <c r="K38" s="46">
        <v>1400000</v>
      </c>
      <c r="L38" s="46">
        <v>0</v>
      </c>
      <c r="M38" s="12">
        <f t="shared" si="7"/>
        <v>0</v>
      </c>
      <c r="N38" s="74">
        <f t="shared" si="2"/>
        <v>1400000</v>
      </c>
      <c r="O38" s="8"/>
      <c r="P38" s="41">
        <f t="shared" si="4"/>
        <v>1400000</v>
      </c>
      <c r="Q38" s="13"/>
    </row>
    <row r="39" spans="1:17" x14ac:dyDescent="0.25">
      <c r="A39" s="79" t="s">
        <v>25</v>
      </c>
      <c r="B39" s="51">
        <v>1846089.7341999998</v>
      </c>
      <c r="C39" s="52">
        <v>734490.01194800006</v>
      </c>
      <c r="D39" s="52">
        <v>-1111599.7222519997</v>
      </c>
      <c r="E39" s="52">
        <v>14908</v>
      </c>
      <c r="F39" s="52">
        <v>0</v>
      </c>
      <c r="G39" s="10">
        <f t="shared" si="9"/>
        <v>0</v>
      </c>
      <c r="H39" s="45">
        <v>627760</v>
      </c>
      <c r="I39" s="46">
        <v>627760</v>
      </c>
      <c r="J39" s="46">
        <v>0</v>
      </c>
      <c r="K39" s="46">
        <v>627760</v>
      </c>
      <c r="L39" s="46">
        <v>0</v>
      </c>
      <c r="M39" s="12">
        <f t="shared" si="7"/>
        <v>0</v>
      </c>
      <c r="N39" s="74">
        <f t="shared" si="2"/>
        <v>-1218329.7341999998</v>
      </c>
      <c r="O39" s="8">
        <f t="shared" si="3"/>
        <v>-0.65995152436507165</v>
      </c>
      <c r="P39" s="41">
        <f t="shared" si="4"/>
        <v>-106730.01194800006</v>
      </c>
      <c r="Q39" s="11">
        <f t="shared" si="5"/>
        <v>-0.14531172679248941</v>
      </c>
    </row>
    <row r="40" spans="1:17" x14ac:dyDescent="0.25">
      <c r="A40" s="79" t="s">
        <v>9</v>
      </c>
      <c r="B40" s="51">
        <v>264069</v>
      </c>
      <c r="C40" s="52">
        <v>257512.97925</v>
      </c>
      <c r="D40" s="52">
        <v>-6556.020749999996</v>
      </c>
      <c r="E40" s="52">
        <v>894799.77</v>
      </c>
      <c r="F40" s="52">
        <v>55547.191761000002</v>
      </c>
      <c r="G40" s="10">
        <f t="shared" si="9"/>
        <v>0.21570637690876701</v>
      </c>
      <c r="H40" s="45">
        <v>13703.776600000001</v>
      </c>
      <c r="I40" s="46">
        <v>61525.636599999998</v>
      </c>
      <c r="J40" s="46">
        <v>47821.86</v>
      </c>
      <c r="K40" s="46">
        <v>0</v>
      </c>
      <c r="L40" s="46">
        <v>22039.158186000001</v>
      </c>
      <c r="M40" s="12">
        <f t="shared" si="7"/>
        <v>0.35821097356999965</v>
      </c>
      <c r="N40" s="74">
        <f t="shared" si="2"/>
        <v>-250365.22339999999</v>
      </c>
      <c r="O40" s="8">
        <f t="shared" si="3"/>
        <v>-0.94810531868564651</v>
      </c>
      <c r="P40" s="41">
        <f t="shared" si="4"/>
        <v>-195987.34265000001</v>
      </c>
      <c r="Q40" s="11">
        <f t="shared" si="5"/>
        <v>-0.76107753178425475</v>
      </c>
    </row>
    <row r="41" spans="1:17" x14ac:dyDescent="0.25">
      <c r="A41" s="79" t="s">
        <v>16</v>
      </c>
      <c r="B41" s="51">
        <v>727555.23499999999</v>
      </c>
      <c r="C41" s="52">
        <v>1219669.46113</v>
      </c>
      <c r="D41" s="52">
        <v>492114.22612999997</v>
      </c>
      <c r="E41" s="52">
        <v>2827625.4699999997</v>
      </c>
      <c r="F41" s="52">
        <v>302968.37242999999</v>
      </c>
      <c r="G41" s="10">
        <f t="shared" si="9"/>
        <v>0.24840203193191843</v>
      </c>
      <c r="H41" s="45">
        <v>494607.3958</v>
      </c>
      <c r="I41" s="46">
        <v>1296391.003094</v>
      </c>
      <c r="J41" s="46">
        <v>801783.60729399999</v>
      </c>
      <c r="K41" s="46">
        <v>66699.5</v>
      </c>
      <c r="L41" s="46">
        <v>640869.51208000001</v>
      </c>
      <c r="M41" s="12">
        <f t="shared" si="7"/>
        <v>0.49434893527530227</v>
      </c>
      <c r="N41" s="74">
        <f t="shared" si="2"/>
        <v>-232947.83919999999</v>
      </c>
      <c r="O41" s="8">
        <f t="shared" si="3"/>
        <v>-0.32017890600429805</v>
      </c>
      <c r="P41" s="41">
        <f t="shared" si="4"/>
        <v>76721.541964000091</v>
      </c>
      <c r="Q41" s="11">
        <f t="shared" si="5"/>
        <v>6.2903552486194975E-2</v>
      </c>
    </row>
    <row r="42" spans="1:17" x14ac:dyDescent="0.25">
      <c r="A42" s="79" t="s">
        <v>32</v>
      </c>
      <c r="B42" s="51">
        <v>42417881.051200002</v>
      </c>
      <c r="C42" s="52">
        <v>46157518.026363</v>
      </c>
      <c r="D42" s="52">
        <v>3739636.9751629978</v>
      </c>
      <c r="E42" s="52">
        <v>5000000</v>
      </c>
      <c r="F42" s="52">
        <v>37709816.391008005</v>
      </c>
      <c r="G42" s="10">
        <f t="shared" si="9"/>
        <v>0.81698102505143222</v>
      </c>
      <c r="H42" s="45"/>
      <c r="I42" s="46"/>
      <c r="J42" s="46"/>
      <c r="K42" s="46"/>
      <c r="L42" s="46"/>
      <c r="M42" s="12"/>
      <c r="N42" s="74">
        <f t="shared" si="2"/>
        <v>-42417881.051200002</v>
      </c>
      <c r="O42" s="8">
        <f t="shared" si="3"/>
        <v>-1</v>
      </c>
      <c r="P42" s="41">
        <f t="shared" si="4"/>
        <v>-46157518.026363</v>
      </c>
      <c r="Q42" s="11">
        <f t="shared" si="5"/>
        <v>-1</v>
      </c>
    </row>
    <row r="43" spans="1:17" x14ac:dyDescent="0.25">
      <c r="A43" s="79" t="s">
        <v>23</v>
      </c>
      <c r="B43" s="51">
        <v>27544009.552200001</v>
      </c>
      <c r="C43" s="52">
        <v>35585956.861634001</v>
      </c>
      <c r="D43" s="52">
        <v>8041947.3094340004</v>
      </c>
      <c r="E43" s="52">
        <v>989699.68</v>
      </c>
      <c r="F43" s="52">
        <v>18422924.439750001</v>
      </c>
      <c r="G43" s="10">
        <f t="shared" si="9"/>
        <v>0.51770209555927826</v>
      </c>
      <c r="H43" s="45">
        <v>76598125.950800002</v>
      </c>
      <c r="I43" s="46">
        <v>61022740.7544</v>
      </c>
      <c r="J43" s="46">
        <v>-15575385.1964</v>
      </c>
      <c r="K43" s="46">
        <v>218146.6</v>
      </c>
      <c r="L43" s="46">
        <v>23470012.298344001</v>
      </c>
      <c r="M43" s="12">
        <f>L43/I43</f>
        <v>0.3846109173103916</v>
      </c>
      <c r="N43" s="74">
        <f t="shared" si="2"/>
        <v>49054116.398599997</v>
      </c>
      <c r="O43" s="8">
        <f t="shared" si="3"/>
        <v>1.7809359347496283</v>
      </c>
      <c r="P43" s="41">
        <f t="shared" si="4"/>
        <v>25436783.892765999</v>
      </c>
      <c r="Q43" s="11">
        <f t="shared" si="5"/>
        <v>0.71479836812228459</v>
      </c>
    </row>
    <row r="44" spans="1:17" x14ac:dyDescent="0.25">
      <c r="A44" s="79" t="s">
        <v>30</v>
      </c>
      <c r="B44" s="51">
        <v>282163804.21939999</v>
      </c>
      <c r="C44" s="52">
        <v>276180932.64696801</v>
      </c>
      <c r="D44" s="52">
        <v>-5982871.5724319816</v>
      </c>
      <c r="E44" s="52">
        <v>131122498.13</v>
      </c>
      <c r="F44" s="52">
        <v>240586832.80224103</v>
      </c>
      <c r="G44" s="10">
        <f t="shared" si="9"/>
        <v>0.87112035757289008</v>
      </c>
      <c r="H44" s="45">
        <v>14922624.6544</v>
      </c>
      <c r="I44" s="46">
        <v>14461134.22174</v>
      </c>
      <c r="J44" s="46">
        <v>-461490.432659999</v>
      </c>
      <c r="K44" s="46">
        <v>12355666.932399999</v>
      </c>
      <c r="L44" s="46">
        <v>340777.35919599998</v>
      </c>
      <c r="M44" s="12">
        <f>L44/I44</f>
        <v>2.3565050567312746E-2</v>
      </c>
      <c r="N44" s="74">
        <f t="shared" si="2"/>
        <v>-267241179.565</v>
      </c>
      <c r="O44" s="8">
        <f t="shared" si="3"/>
        <v>-0.94711361120295667</v>
      </c>
      <c r="P44" s="41">
        <f t="shared" si="4"/>
        <v>-261719798.425228</v>
      </c>
      <c r="Q44" s="11">
        <f t="shared" si="5"/>
        <v>-0.94763891162528169</v>
      </c>
    </row>
    <row r="45" spans="1:17" ht="15.75" thickBot="1" x14ac:dyDescent="0.3">
      <c r="A45" s="80" t="s">
        <v>34</v>
      </c>
      <c r="B45" s="53">
        <v>5761864.3791000005</v>
      </c>
      <c r="C45" s="54">
        <v>5939648.7205000008</v>
      </c>
      <c r="D45" s="54">
        <v>177784.34140000027</v>
      </c>
      <c r="E45" s="54">
        <v>0</v>
      </c>
      <c r="F45" s="54">
        <v>4401365.274917</v>
      </c>
      <c r="G45" s="10">
        <f t="shared" si="9"/>
        <v>0.7410144070854231</v>
      </c>
      <c r="H45" s="47"/>
      <c r="I45" s="48"/>
      <c r="J45" s="48"/>
      <c r="K45" s="48"/>
      <c r="L45" s="48"/>
      <c r="M45" s="12"/>
      <c r="N45" s="74">
        <f t="shared" si="2"/>
        <v>-5761864.3791000005</v>
      </c>
      <c r="O45" s="8">
        <f t="shared" si="3"/>
        <v>-1</v>
      </c>
      <c r="P45" s="65">
        <f t="shared" si="4"/>
        <v>-5939648.7205000008</v>
      </c>
      <c r="Q45" s="14">
        <f t="shared" si="5"/>
        <v>-1</v>
      </c>
    </row>
    <row r="46" spans="1:17" ht="15.75" thickBot="1" x14ac:dyDescent="0.3">
      <c r="A46" s="81" t="s">
        <v>5</v>
      </c>
      <c r="B46" s="55">
        <f>SUM(B6:B45)</f>
        <v>7439344814.7568998</v>
      </c>
      <c r="C46" s="56">
        <f t="shared" ref="C46" si="10">SUM(C6:C45)</f>
        <v>9319957775.0284939</v>
      </c>
      <c r="D46" s="56">
        <f>SUM(D6:D45)</f>
        <v>1880612960.2715933</v>
      </c>
      <c r="E46" s="56">
        <f>SUM(E6:E45)</f>
        <v>1069864144.09</v>
      </c>
      <c r="F46" s="56">
        <f>SUM(F6:F45)</f>
        <v>7520916536.1364946</v>
      </c>
      <c r="G46" s="15">
        <f>F46/C46</f>
        <v>0.80696894961130883</v>
      </c>
      <c r="H46" s="49">
        <f>SUM(H6:H45)</f>
        <v>8340913645.4964008</v>
      </c>
      <c r="I46" s="50">
        <f>SUM(I6:I45)</f>
        <v>10570751529.534563</v>
      </c>
      <c r="J46" s="50">
        <f>SUM(J6:J45)</f>
        <v>2229837884.0381589</v>
      </c>
      <c r="K46" s="50">
        <f>SUM(K6:K45)</f>
        <v>740068835.24716604</v>
      </c>
      <c r="L46" s="50">
        <f>SUM(L6:L45)</f>
        <v>8879109788.3477707</v>
      </c>
      <c r="M46" s="16">
        <f>L46/I46</f>
        <v>0.83996958622474815</v>
      </c>
      <c r="N46" s="44">
        <f>H46-B46</f>
        <v>901568830.739501</v>
      </c>
      <c r="O46" s="17">
        <f t="shared" si="3"/>
        <v>0.12118927851699023</v>
      </c>
      <c r="P46" s="42">
        <f t="shared" si="4"/>
        <v>1250793754.5060692</v>
      </c>
      <c r="Q46" s="18">
        <f>(I46-C46)/C46</f>
        <v>0.13420594649660256</v>
      </c>
    </row>
    <row r="47" spans="1:17" x14ac:dyDescent="0.25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</row>
    <row r="48" spans="1:17" ht="15.75" x14ac:dyDescent="0.25">
      <c r="A48" s="91" t="s">
        <v>64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102" t="s">
        <v>61</v>
      </c>
      <c r="O48" s="103"/>
      <c r="P48" s="103"/>
      <c r="Q48" s="103"/>
    </row>
    <row r="49" spans="1:17" ht="15.75" thickBot="1" x14ac:dyDescent="0.3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</row>
    <row r="50" spans="1:17" ht="15.75" thickBot="1" x14ac:dyDescent="0.3">
      <c r="A50" s="147"/>
      <c r="B50" s="149">
        <v>2021</v>
      </c>
      <c r="C50" s="150"/>
      <c r="D50" s="150"/>
      <c r="E50" s="150"/>
      <c r="F50" s="150"/>
      <c r="G50" s="150"/>
      <c r="H50" s="151">
        <v>2022</v>
      </c>
      <c r="I50" s="151"/>
      <c r="J50" s="151"/>
      <c r="K50" s="151"/>
      <c r="L50" s="151"/>
      <c r="M50" s="151"/>
      <c r="N50" s="96" t="s">
        <v>45</v>
      </c>
      <c r="O50" s="152"/>
      <c r="P50" s="152" t="s">
        <v>46</v>
      </c>
      <c r="Q50" s="153"/>
    </row>
    <row r="51" spans="1:17" x14ac:dyDescent="0.25">
      <c r="A51" s="133"/>
      <c r="B51" s="154" t="s">
        <v>45</v>
      </c>
      <c r="C51" s="115" t="s">
        <v>46</v>
      </c>
      <c r="D51" s="115" t="s">
        <v>53</v>
      </c>
      <c r="E51" s="115" t="s">
        <v>54</v>
      </c>
      <c r="F51" s="115" t="s">
        <v>55</v>
      </c>
      <c r="G51" s="145" t="s">
        <v>56</v>
      </c>
      <c r="H51" s="109" t="s">
        <v>45</v>
      </c>
      <c r="I51" s="111" t="s">
        <v>46</v>
      </c>
      <c r="J51" s="111" t="s">
        <v>53</v>
      </c>
      <c r="K51" s="111" t="s">
        <v>54</v>
      </c>
      <c r="L51" s="111" t="s">
        <v>55</v>
      </c>
      <c r="M51" s="93" t="s">
        <v>56</v>
      </c>
      <c r="N51" s="124" t="s">
        <v>47</v>
      </c>
      <c r="O51" s="140" t="s">
        <v>48</v>
      </c>
      <c r="P51" s="142" t="s">
        <v>47</v>
      </c>
      <c r="Q51" s="130" t="s">
        <v>48</v>
      </c>
    </row>
    <row r="52" spans="1:17" ht="15.75" thickBot="1" x14ac:dyDescent="0.3">
      <c r="A52" s="148"/>
      <c r="B52" s="155"/>
      <c r="C52" s="144"/>
      <c r="D52" s="144"/>
      <c r="E52" s="144"/>
      <c r="F52" s="144"/>
      <c r="G52" s="146"/>
      <c r="H52" s="110"/>
      <c r="I52" s="112"/>
      <c r="J52" s="112"/>
      <c r="K52" s="112"/>
      <c r="L52" s="112"/>
      <c r="M52" s="94"/>
      <c r="N52" s="139"/>
      <c r="O52" s="141"/>
      <c r="P52" s="143"/>
      <c r="Q52" s="131"/>
    </row>
    <row r="53" spans="1:17" x14ac:dyDescent="0.25">
      <c r="A53" s="87" t="s">
        <v>57</v>
      </c>
      <c r="B53" s="67">
        <v>5171076603</v>
      </c>
      <c r="C53" s="58">
        <v>6169052374.2400007</v>
      </c>
      <c r="D53" s="58">
        <v>997975771.24000072</v>
      </c>
      <c r="E53" s="58">
        <v>363107730.09999996</v>
      </c>
      <c r="F53" s="58">
        <v>4840581637.0299997</v>
      </c>
      <c r="G53" s="19">
        <f>F53/C53</f>
        <v>0.78465562348647389</v>
      </c>
      <c r="H53" s="59">
        <v>5732932381</v>
      </c>
      <c r="I53" s="60">
        <v>7229363858.0900002</v>
      </c>
      <c r="J53" s="60">
        <v>733406406.94816196</v>
      </c>
      <c r="K53" s="60">
        <v>482590208.61000001</v>
      </c>
      <c r="L53" s="60">
        <v>6033812976.4799995</v>
      </c>
      <c r="M53" s="20">
        <f>L53/I53</f>
        <v>0.83462571464401769</v>
      </c>
      <c r="N53" s="61">
        <f>H53-B53</f>
        <v>561855778</v>
      </c>
      <c r="O53" s="21">
        <f>(H53-B53)/B53</f>
        <v>0.10865353989806288</v>
      </c>
      <c r="P53" s="63">
        <f>I53-C53</f>
        <v>1060311483.8499994</v>
      </c>
      <c r="Q53" s="22">
        <f>(I53-C53)/C53</f>
        <v>0.1718759088960766</v>
      </c>
    </row>
    <row r="54" spans="1:17" ht="15.75" thickBot="1" x14ac:dyDescent="0.3">
      <c r="A54" s="88" t="s">
        <v>58</v>
      </c>
      <c r="B54" s="68">
        <v>2268268211.7568994</v>
      </c>
      <c r="C54" s="54">
        <v>3150905400.7884903</v>
      </c>
      <c r="D54" s="54">
        <v>882637189.03159094</v>
      </c>
      <c r="E54" s="54">
        <v>706756413.99000001</v>
      </c>
      <c r="F54" s="54">
        <v>2680334899.1064944</v>
      </c>
      <c r="G54" s="23">
        <f>F54/C54</f>
        <v>0.85065546507228074</v>
      </c>
      <c r="H54" s="47">
        <v>2607981264.4963999</v>
      </c>
      <c r="I54" s="48">
        <v>3341387671.4445601</v>
      </c>
      <c r="J54" s="48">
        <v>733406406.94816196</v>
      </c>
      <c r="K54" s="48">
        <v>257478626.63716599</v>
      </c>
      <c r="L54" s="48">
        <v>2845296811.8677602</v>
      </c>
      <c r="M54" s="24">
        <f>L54/I54</f>
        <v>0.85153148680819546</v>
      </c>
      <c r="N54" s="66">
        <f>H54-B54</f>
        <v>339713052.73950052</v>
      </c>
      <c r="O54" s="25">
        <f>(H54-B54)/B54</f>
        <v>0.149767585234717</v>
      </c>
      <c r="P54" s="65">
        <f>I54-C54</f>
        <v>190482270.65606976</v>
      </c>
      <c r="Q54" s="14">
        <f>(I54-C54)/C54</f>
        <v>6.0453186124979505E-2</v>
      </c>
    </row>
    <row r="55" spans="1:17" ht="15.75" thickBot="1" x14ac:dyDescent="0.3">
      <c r="A55" s="90" t="s">
        <v>5</v>
      </c>
      <c r="B55" s="69">
        <f>SUM(B53:B54)</f>
        <v>7439344814.7568989</v>
      </c>
      <c r="C55" s="56">
        <f>SUM(C53:C54)</f>
        <v>9319957775.028492</v>
      </c>
      <c r="D55" s="56">
        <f t="shared" ref="D55:F55" si="11">SUM(D53:D54)</f>
        <v>1880612960.2715917</v>
      </c>
      <c r="E55" s="56">
        <f t="shared" si="11"/>
        <v>1069864144.0899999</v>
      </c>
      <c r="F55" s="56">
        <f t="shared" si="11"/>
        <v>7520916536.1364937</v>
      </c>
      <c r="G55" s="26">
        <f t="shared" ref="G55" si="12">F55/C55</f>
        <v>0.80696894961130894</v>
      </c>
      <c r="H55" s="49">
        <f>SUM(H53:H54)</f>
        <v>8340913645.4963999</v>
      </c>
      <c r="I55" s="50">
        <f t="shared" ref="I55:J55" si="13">SUM(I53:I54)</f>
        <v>10570751529.534561</v>
      </c>
      <c r="J55" s="50">
        <f t="shared" si="13"/>
        <v>1466812813.8963239</v>
      </c>
      <c r="K55" s="50">
        <f>SUM(K53:K54)</f>
        <v>740068835.24716604</v>
      </c>
      <c r="L55" s="50">
        <f t="shared" ref="L55" si="14">SUM(L53:L54)</f>
        <v>8879109788.3477592</v>
      </c>
      <c r="M55" s="27">
        <f>L55/I55</f>
        <v>0.83996958622474727</v>
      </c>
      <c r="N55" s="44">
        <f>SUM(N53:N54)</f>
        <v>901568830.73950052</v>
      </c>
      <c r="O55" s="17">
        <f t="shared" ref="O55" si="15">(H55-B55)/B55</f>
        <v>0.12118927851699024</v>
      </c>
      <c r="P55" s="42">
        <f>SUM(P53:P54)</f>
        <v>1250793754.5060692</v>
      </c>
      <c r="Q55" s="18">
        <f>(I55-C55)/C55</f>
        <v>0.13420594649660259</v>
      </c>
    </row>
    <row r="56" spans="1:17" x14ac:dyDescent="0.25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</row>
    <row r="57" spans="1:17" ht="15.75" x14ac:dyDescent="0.25">
      <c r="A57" s="91" t="s">
        <v>62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102" t="s">
        <v>61</v>
      </c>
      <c r="O57" s="103"/>
      <c r="P57" s="103"/>
      <c r="Q57" s="103"/>
    </row>
    <row r="58" spans="1:17" ht="15.75" thickBot="1" x14ac:dyDescent="0.3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</row>
    <row r="59" spans="1:17" ht="15.75" thickBot="1" x14ac:dyDescent="0.3">
      <c r="A59" s="132"/>
      <c r="B59" s="119">
        <v>2021</v>
      </c>
      <c r="C59" s="120"/>
      <c r="D59" s="120"/>
      <c r="E59" s="120"/>
      <c r="F59" s="120"/>
      <c r="G59" s="121"/>
      <c r="H59" s="134">
        <v>2022</v>
      </c>
      <c r="I59" s="135"/>
      <c r="J59" s="135"/>
      <c r="K59" s="135"/>
      <c r="L59" s="135"/>
      <c r="M59" s="135"/>
      <c r="N59" s="97" t="s">
        <v>59</v>
      </c>
      <c r="O59" s="136"/>
      <c r="P59" s="136"/>
      <c r="Q59" s="98"/>
    </row>
    <row r="60" spans="1:17" ht="15.75" thickBot="1" x14ac:dyDescent="0.3">
      <c r="A60" s="133"/>
      <c r="B60" s="113" t="s">
        <v>45</v>
      </c>
      <c r="C60" s="115" t="s">
        <v>46</v>
      </c>
      <c r="D60" s="115" t="s">
        <v>53</v>
      </c>
      <c r="E60" s="115" t="s">
        <v>54</v>
      </c>
      <c r="F60" s="115" t="s">
        <v>55</v>
      </c>
      <c r="G60" s="107" t="s">
        <v>56</v>
      </c>
      <c r="H60" s="109" t="s">
        <v>45</v>
      </c>
      <c r="I60" s="111" t="s">
        <v>46</v>
      </c>
      <c r="J60" s="111" t="s">
        <v>53</v>
      </c>
      <c r="K60" s="111" t="s">
        <v>54</v>
      </c>
      <c r="L60" s="111" t="s">
        <v>55</v>
      </c>
      <c r="M60" s="117" t="s">
        <v>56</v>
      </c>
      <c r="N60" s="95" t="s">
        <v>45</v>
      </c>
      <c r="O60" s="96"/>
      <c r="P60" s="97" t="s">
        <v>46</v>
      </c>
      <c r="Q60" s="98"/>
    </row>
    <row r="61" spans="1:17" ht="15.75" thickBot="1" x14ac:dyDescent="0.3">
      <c r="A61" s="133"/>
      <c r="B61" s="137"/>
      <c r="C61" s="138"/>
      <c r="D61" s="138"/>
      <c r="E61" s="138"/>
      <c r="F61" s="138"/>
      <c r="G61" s="127"/>
      <c r="H61" s="128"/>
      <c r="I61" s="129"/>
      <c r="J61" s="129"/>
      <c r="K61" s="129"/>
      <c r="L61" s="129"/>
      <c r="M61" s="118"/>
      <c r="N61" s="3" t="s">
        <v>47</v>
      </c>
      <c r="O61" s="82" t="s">
        <v>48</v>
      </c>
      <c r="P61" s="82" t="s">
        <v>47</v>
      </c>
      <c r="Q61" s="83" t="s">
        <v>48</v>
      </c>
    </row>
    <row r="62" spans="1:17" x14ac:dyDescent="0.25">
      <c r="A62" s="87" t="s">
        <v>6</v>
      </c>
      <c r="B62" s="57">
        <v>108096697.19070001</v>
      </c>
      <c r="C62" s="58">
        <v>253689372.27758902</v>
      </c>
      <c r="D62" s="58">
        <v>145592675.08688903</v>
      </c>
      <c r="E62" s="58">
        <v>48590873.379999995</v>
      </c>
      <c r="F62" s="58">
        <v>205673367.87507606</v>
      </c>
      <c r="G62" s="28">
        <f>F62/C62</f>
        <v>0.8107291449719326</v>
      </c>
      <c r="H62" s="59">
        <v>292031862.83679998</v>
      </c>
      <c r="I62" s="60">
        <v>301648590.43321198</v>
      </c>
      <c r="J62" s="60">
        <v>9616727.5964118801</v>
      </c>
      <c r="K62" s="60">
        <v>46433919.752048001</v>
      </c>
      <c r="L62" s="60">
        <v>223678228.61335</v>
      </c>
      <c r="M62" s="20">
        <f>L62/I62</f>
        <v>0.74151922371695822</v>
      </c>
      <c r="N62" s="61">
        <f>H62-B62</f>
        <v>183935165.64609998</v>
      </c>
      <c r="O62" s="21">
        <f>(H62-B62)/B62</f>
        <v>1.7015798856611566</v>
      </c>
      <c r="P62" s="63">
        <f>I62-C62</f>
        <v>47959218.155622959</v>
      </c>
      <c r="Q62" s="22">
        <f>(I62-C62)/C62</f>
        <v>0.18904701338117383</v>
      </c>
    </row>
    <row r="63" spans="1:17" x14ac:dyDescent="0.25">
      <c r="A63" s="88" t="s">
        <v>8</v>
      </c>
      <c r="B63" s="53">
        <v>5795643135.5865993</v>
      </c>
      <c r="C63" s="54">
        <v>6855871365.7911062</v>
      </c>
      <c r="D63" s="54">
        <v>1060228230.2045069</v>
      </c>
      <c r="E63" s="54">
        <v>531147449.87</v>
      </c>
      <c r="F63" s="54">
        <v>5413828408.6481485</v>
      </c>
      <c r="G63" s="29">
        <f>F63/C63</f>
        <v>0.78966306685123189</v>
      </c>
      <c r="H63" s="47">
        <v>6006543145.2667999</v>
      </c>
      <c r="I63" s="48">
        <v>7660504289.3938999</v>
      </c>
      <c r="J63" s="48">
        <v>1653961144.1271</v>
      </c>
      <c r="K63" s="48">
        <v>478717045.46690798</v>
      </c>
      <c r="L63" s="48">
        <v>6408855269.0885601</v>
      </c>
      <c r="M63" s="24">
        <f>L63/I63</f>
        <v>0.83661010123860002</v>
      </c>
      <c r="N63" s="43">
        <f>H63-B63</f>
        <v>210900009.68020058</v>
      </c>
      <c r="O63" s="30">
        <f>(H63-B63)/B63</f>
        <v>3.6389405756407839E-2</v>
      </c>
      <c r="P63" s="41">
        <f>I63-C63</f>
        <v>804632923.60279369</v>
      </c>
      <c r="Q63" s="11">
        <f>(I63-C63)/C63</f>
        <v>0.11736406368673842</v>
      </c>
    </row>
    <row r="64" spans="1:17" ht="15.75" thickBot="1" x14ac:dyDescent="0.3">
      <c r="A64" s="89" t="s">
        <v>7</v>
      </c>
      <c r="B64" s="51">
        <v>1535604981.9796</v>
      </c>
      <c r="C64" s="52">
        <v>2210397036.9598007</v>
      </c>
      <c r="D64" s="52">
        <v>674792054.98020077</v>
      </c>
      <c r="E64" s="52">
        <v>490125820.83999997</v>
      </c>
      <c r="F64" s="52">
        <v>1901414759.6132722</v>
      </c>
      <c r="G64" s="31">
        <f t="shared" ref="G64" si="16">F64/C64</f>
        <v>0.86021412796883523</v>
      </c>
      <c r="H64" s="45">
        <v>2042338637.3927999</v>
      </c>
      <c r="I64" s="46">
        <v>2608598649.7074499</v>
      </c>
      <c r="J64" s="46">
        <v>566260012.31465304</v>
      </c>
      <c r="K64" s="46">
        <v>214917870.02821001</v>
      </c>
      <c r="L64" s="46">
        <v>2246576290.6458602</v>
      </c>
      <c r="M64" s="32">
        <f>L64/I64</f>
        <v>0.8612196019107079</v>
      </c>
      <c r="N64" s="62">
        <f>H64-B64</f>
        <v>506733655.4131999</v>
      </c>
      <c r="O64" s="33">
        <f>(H64-B64)/B64</f>
        <v>0.32998958805144829</v>
      </c>
      <c r="P64" s="64">
        <f>I64-C64</f>
        <v>398201612.74764919</v>
      </c>
      <c r="Q64" s="34">
        <f>(I64-C64)/C64</f>
        <v>0.18014936053992325</v>
      </c>
    </row>
    <row r="65" spans="1:17" ht="15.75" thickBot="1" x14ac:dyDescent="0.3">
      <c r="A65" s="90" t="s">
        <v>5</v>
      </c>
      <c r="B65" s="55">
        <f>SUM(B62:B64)</f>
        <v>7439344814.7568989</v>
      </c>
      <c r="C65" s="56">
        <f>SUM(C62:C64)</f>
        <v>9319957775.0284958</v>
      </c>
      <c r="D65" s="56">
        <f>SUM(D62:D64)</f>
        <v>1880612960.2715967</v>
      </c>
      <c r="E65" s="56">
        <f>SUM(E62:E64)</f>
        <v>1069864144.0899999</v>
      </c>
      <c r="F65" s="56">
        <f>SUM(F62:F64)</f>
        <v>7520916536.1364975</v>
      </c>
      <c r="G65" s="35">
        <f>F65/C65</f>
        <v>0.80696894961130894</v>
      </c>
      <c r="H65" s="49">
        <f>SUM(H62:H64)</f>
        <v>8340913645.4963989</v>
      </c>
      <c r="I65" s="50">
        <f>SUM(I62:I64)</f>
        <v>10570751529.534561</v>
      </c>
      <c r="J65" s="50">
        <f>SUM(J62:J64)</f>
        <v>2229837884.0381651</v>
      </c>
      <c r="K65" s="50">
        <f>SUM(K62:K64)</f>
        <v>740068835.24716604</v>
      </c>
      <c r="L65" s="50">
        <f>SUM(L62:L64)</f>
        <v>8879109788.3477707</v>
      </c>
      <c r="M65" s="36">
        <f>L65/I65</f>
        <v>0.83996958622474827</v>
      </c>
      <c r="N65" s="44">
        <f>H65-B65</f>
        <v>901568830.73950005</v>
      </c>
      <c r="O65" s="17">
        <f>(H65-B65)/B65</f>
        <v>0.12118927851699011</v>
      </c>
      <c r="P65" s="42">
        <f>I65-C65</f>
        <v>1250793754.5060654</v>
      </c>
      <c r="Q65" s="18">
        <f>(I65-C65)/C65</f>
        <v>0.13420594649660214</v>
      </c>
    </row>
    <row r="66" spans="1:17" x14ac:dyDescent="0.25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</row>
    <row r="67" spans="1:17" ht="15.75" x14ac:dyDescent="0.25">
      <c r="A67" s="91" t="s">
        <v>63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102" t="s">
        <v>61</v>
      </c>
      <c r="O67" s="103"/>
      <c r="P67" s="103"/>
      <c r="Q67" s="103"/>
    </row>
    <row r="68" spans="1:17" ht="15.75" thickBot="1" x14ac:dyDescent="0.3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</row>
    <row r="69" spans="1:17" ht="15.75" thickBot="1" x14ac:dyDescent="0.3">
      <c r="A69" s="104"/>
      <c r="B69" s="119">
        <v>2021</v>
      </c>
      <c r="C69" s="120"/>
      <c r="D69" s="120"/>
      <c r="E69" s="120"/>
      <c r="F69" s="120"/>
      <c r="G69" s="121"/>
      <c r="H69" s="122">
        <v>2022</v>
      </c>
      <c r="I69" s="123"/>
      <c r="J69" s="123"/>
      <c r="K69" s="123"/>
      <c r="L69" s="123"/>
      <c r="M69" s="123"/>
      <c r="N69" s="124" t="s">
        <v>59</v>
      </c>
      <c r="O69" s="125"/>
      <c r="P69" s="125"/>
      <c r="Q69" s="126"/>
    </row>
    <row r="70" spans="1:17" ht="15.75" thickBot="1" x14ac:dyDescent="0.3">
      <c r="A70" s="105"/>
      <c r="B70" s="113" t="s">
        <v>45</v>
      </c>
      <c r="C70" s="115" t="s">
        <v>46</v>
      </c>
      <c r="D70" s="115" t="s">
        <v>53</v>
      </c>
      <c r="E70" s="115" t="s">
        <v>54</v>
      </c>
      <c r="F70" s="115" t="s">
        <v>55</v>
      </c>
      <c r="G70" s="107" t="s">
        <v>56</v>
      </c>
      <c r="H70" s="109" t="s">
        <v>45</v>
      </c>
      <c r="I70" s="111" t="s">
        <v>46</v>
      </c>
      <c r="J70" s="111" t="s">
        <v>53</v>
      </c>
      <c r="K70" s="111" t="s">
        <v>54</v>
      </c>
      <c r="L70" s="111" t="s">
        <v>55</v>
      </c>
      <c r="M70" s="93" t="s">
        <v>56</v>
      </c>
      <c r="N70" s="95" t="s">
        <v>45</v>
      </c>
      <c r="O70" s="96"/>
      <c r="P70" s="97" t="s">
        <v>46</v>
      </c>
      <c r="Q70" s="98"/>
    </row>
    <row r="71" spans="1:17" ht="15.75" thickBot="1" x14ac:dyDescent="0.3">
      <c r="A71" s="106"/>
      <c r="B71" s="114"/>
      <c r="C71" s="116"/>
      <c r="D71" s="116"/>
      <c r="E71" s="116"/>
      <c r="F71" s="116"/>
      <c r="G71" s="108"/>
      <c r="H71" s="110"/>
      <c r="I71" s="112"/>
      <c r="J71" s="112"/>
      <c r="K71" s="112"/>
      <c r="L71" s="112"/>
      <c r="M71" s="94"/>
      <c r="N71" s="2" t="s">
        <v>47</v>
      </c>
      <c r="O71" s="82" t="s">
        <v>48</v>
      </c>
      <c r="P71" s="82" t="s">
        <v>47</v>
      </c>
      <c r="Q71" s="83" t="s">
        <v>48</v>
      </c>
    </row>
    <row r="72" spans="1:17" x14ac:dyDescent="0.25">
      <c r="A72" s="84" t="s">
        <v>2</v>
      </c>
      <c r="B72" s="51">
        <v>4261920815.2505002</v>
      </c>
      <c r="C72" s="52">
        <v>4912716250.1151905</v>
      </c>
      <c r="D72" s="52">
        <v>650795434.8646903</v>
      </c>
      <c r="E72" s="52">
        <v>94282210.25999999</v>
      </c>
      <c r="F72" s="52">
        <v>4606923347.693717</v>
      </c>
      <c r="G72" s="31">
        <f>F72/C72</f>
        <v>0.93775482098842911</v>
      </c>
      <c r="H72" s="45">
        <v>4959706179.339201</v>
      </c>
      <c r="I72" s="46">
        <v>5194337235.2537298</v>
      </c>
      <c r="J72" s="46">
        <v>234631055.91452599</v>
      </c>
      <c r="K72" s="46">
        <v>416274480.67437601</v>
      </c>
      <c r="L72" s="46">
        <v>4410462525.3509398</v>
      </c>
      <c r="M72" s="32">
        <f>L72/I72</f>
        <v>0.8490905240840606</v>
      </c>
      <c r="N72" s="43">
        <f>H72-B72</f>
        <v>697785364.08870077</v>
      </c>
      <c r="O72" s="37">
        <f>(H72-B72)/B72</f>
        <v>0.16372555810793202</v>
      </c>
      <c r="P72" s="41">
        <f>I72-C72</f>
        <v>281620985.13853931</v>
      </c>
      <c r="Q72" s="38">
        <f>(I72-C72)/C72</f>
        <v>5.7324903536192635E-2</v>
      </c>
    </row>
    <row r="73" spans="1:17" x14ac:dyDescent="0.25">
      <c r="A73" s="85" t="s">
        <v>1</v>
      </c>
      <c r="B73" s="51">
        <v>87890055.026200011</v>
      </c>
      <c r="C73" s="52">
        <v>88344013.620082006</v>
      </c>
      <c r="D73" s="52">
        <v>453958.59388199449</v>
      </c>
      <c r="E73" s="52">
        <v>7415496.2800000003</v>
      </c>
      <c r="F73" s="52">
        <v>73364494.086204007</v>
      </c>
      <c r="G73" s="31">
        <f t="shared" ref="G73:G77" si="17">F73/C73</f>
        <v>0.83044103476782816</v>
      </c>
      <c r="H73" s="45">
        <v>55958095.263399996</v>
      </c>
      <c r="I73" s="46">
        <v>68753305.248786002</v>
      </c>
      <c r="J73" s="46">
        <v>12795209.985385999</v>
      </c>
      <c r="K73" s="46">
        <v>476384.74937400001</v>
      </c>
      <c r="L73" s="46">
        <v>62039175.694904</v>
      </c>
      <c r="M73" s="32">
        <f t="shared" ref="M73:M77" si="18">L73/I73</f>
        <v>0.90234462867513476</v>
      </c>
      <c r="N73" s="43">
        <f t="shared" ref="N73:N77" si="19">H73-B73</f>
        <v>-31931959.762800016</v>
      </c>
      <c r="O73" s="37">
        <f t="shared" ref="O73:O77" si="20">(H73-B73)/B73</f>
        <v>-0.3633170983142644</v>
      </c>
      <c r="P73" s="41">
        <f t="shared" ref="P73:P77" si="21">I73-C73</f>
        <v>-19590708.371296003</v>
      </c>
      <c r="Q73" s="38">
        <f t="shared" ref="Q73:Q77" si="22">(I73-C73)/C73</f>
        <v>-0.22175479207391052</v>
      </c>
    </row>
    <row r="74" spans="1:17" x14ac:dyDescent="0.25">
      <c r="A74" s="85" t="s">
        <v>65</v>
      </c>
      <c r="B74" s="51">
        <v>39614174.712200001</v>
      </c>
      <c r="C74" s="52">
        <v>24592609.719424006</v>
      </c>
      <c r="D74" s="52">
        <v>-15021564.992775995</v>
      </c>
      <c r="E74" s="52">
        <v>54239068.270000003</v>
      </c>
      <c r="F74" s="52">
        <v>9614439.7790090032</v>
      </c>
      <c r="G74" s="31">
        <f t="shared" si="17"/>
        <v>0.39094833320659012</v>
      </c>
      <c r="H74" s="45">
        <v>16692153.869800001</v>
      </c>
      <c r="I74" s="46">
        <v>5116918.3263400001</v>
      </c>
      <c r="J74" s="46">
        <v>-11575235.54346</v>
      </c>
      <c r="K74" s="46">
        <v>497899.32439999998</v>
      </c>
      <c r="L74" s="46">
        <v>4188595.0956259998</v>
      </c>
      <c r="M74" s="32">
        <f t="shared" si="18"/>
        <v>0.81857767282793314</v>
      </c>
      <c r="N74" s="43">
        <f t="shared" si="19"/>
        <v>-22922020.842399999</v>
      </c>
      <c r="O74" s="37">
        <f t="shared" si="20"/>
        <v>-0.57863179048737545</v>
      </c>
      <c r="P74" s="41">
        <f t="shared" si="21"/>
        <v>-19475691.393084005</v>
      </c>
      <c r="Q74" s="38">
        <f t="shared" si="22"/>
        <v>-0.79193268283770224</v>
      </c>
    </row>
    <row r="75" spans="1:17" x14ac:dyDescent="0.25">
      <c r="A75" s="85" t="s">
        <v>4</v>
      </c>
      <c r="B75" s="51">
        <v>2565336476.7214994</v>
      </c>
      <c r="C75" s="52">
        <v>3605764448.3418059</v>
      </c>
      <c r="D75" s="52">
        <v>1040427971.6203065</v>
      </c>
      <c r="E75" s="52">
        <v>768965874.18000007</v>
      </c>
      <c r="F75" s="52">
        <v>2497595516.2051187</v>
      </c>
      <c r="G75" s="31">
        <f t="shared" si="17"/>
        <v>0.69266740853071962</v>
      </c>
      <c r="H75" s="45">
        <v>2403465320.5731993</v>
      </c>
      <c r="I75" s="46">
        <v>4522074897.2638998</v>
      </c>
      <c r="J75" s="46">
        <v>2118609576.6907001</v>
      </c>
      <c r="K75" s="46">
        <v>218134253.428242</v>
      </c>
      <c r="L75" s="46">
        <v>3914104210.9807601</v>
      </c>
      <c r="M75" s="32">
        <f t="shared" si="18"/>
        <v>0.86555492774987097</v>
      </c>
      <c r="N75" s="43">
        <f t="shared" si="19"/>
        <v>-161871156.14830017</v>
      </c>
      <c r="O75" s="37">
        <f t="shared" si="20"/>
        <v>-6.3099385837748476E-2</v>
      </c>
      <c r="P75" s="41">
        <f t="shared" si="21"/>
        <v>916310448.92209387</v>
      </c>
      <c r="Q75" s="38">
        <f t="shared" si="22"/>
        <v>0.25412376821882537</v>
      </c>
    </row>
    <row r="76" spans="1:17" x14ac:dyDescent="0.25">
      <c r="A76" s="85" t="s">
        <v>3</v>
      </c>
      <c r="B76" s="51">
        <v>297471057.26050001</v>
      </c>
      <c r="C76" s="52">
        <v>451990272.5619359</v>
      </c>
      <c r="D76" s="52">
        <v>154519215.30143589</v>
      </c>
      <c r="E76" s="52">
        <v>58692504.030000001</v>
      </c>
      <c r="F76" s="52">
        <v>234934511.69390795</v>
      </c>
      <c r="G76" s="31">
        <f t="shared" si="17"/>
        <v>0.51977780486794667</v>
      </c>
      <c r="H76" s="45">
        <v>747158344.40719986</v>
      </c>
      <c r="I76" s="46">
        <v>647510874.56375206</v>
      </c>
      <c r="J76" s="46">
        <v>-99647469.843447804</v>
      </c>
      <c r="K76" s="46">
        <v>104555473.34058</v>
      </c>
      <c r="L76" s="46">
        <v>361593891.879098</v>
      </c>
      <c r="M76" s="32">
        <f t="shared" si="18"/>
        <v>0.55843678628982851</v>
      </c>
      <c r="N76" s="43">
        <f t="shared" si="19"/>
        <v>449687287.14669985</v>
      </c>
      <c r="O76" s="37">
        <f t="shared" si="20"/>
        <v>1.5117009745015353</v>
      </c>
      <c r="P76" s="41">
        <f t="shared" si="21"/>
        <v>195520602.00181615</v>
      </c>
      <c r="Q76" s="38">
        <f t="shared" si="22"/>
        <v>0.4325770129821192</v>
      </c>
    </row>
    <row r="77" spans="1:17" ht="15.75" thickBot="1" x14ac:dyDescent="0.3">
      <c r="A77" s="86" t="s">
        <v>0</v>
      </c>
      <c r="B77" s="53">
        <v>187112235.78599998</v>
      </c>
      <c r="C77" s="54">
        <v>236550180.67005298</v>
      </c>
      <c r="D77" s="54">
        <v>49437944.884052992</v>
      </c>
      <c r="E77" s="54">
        <v>86268991.069999993</v>
      </c>
      <c r="F77" s="54">
        <v>98484226.67853801</v>
      </c>
      <c r="G77" s="31">
        <f t="shared" si="17"/>
        <v>0.41633545321999416</v>
      </c>
      <c r="H77" s="47">
        <v>157933552.04360005</v>
      </c>
      <c r="I77" s="48">
        <v>132958298.87805399</v>
      </c>
      <c r="J77" s="48">
        <v>-24975253.165546</v>
      </c>
      <c r="K77" s="48">
        <v>130343.730194</v>
      </c>
      <c r="L77" s="48">
        <v>126721389.346442</v>
      </c>
      <c r="M77" s="32">
        <f t="shared" si="18"/>
        <v>0.95309123549081853</v>
      </c>
      <c r="N77" s="43">
        <f t="shared" si="19"/>
        <v>-29178683.742399931</v>
      </c>
      <c r="O77" s="37">
        <f t="shared" si="20"/>
        <v>-0.15594214680739293</v>
      </c>
      <c r="P77" s="41">
        <f t="shared" si="21"/>
        <v>-103591881.79199898</v>
      </c>
      <c r="Q77" s="38">
        <f t="shared" si="22"/>
        <v>-0.4379277221372827</v>
      </c>
    </row>
    <row r="78" spans="1:17" ht="15.75" thickBot="1" x14ac:dyDescent="0.3">
      <c r="A78" s="81" t="s">
        <v>5</v>
      </c>
      <c r="B78" s="55">
        <f>SUM(B72:B77)</f>
        <v>7439344814.7568998</v>
      </c>
      <c r="C78" s="56">
        <f t="shared" ref="C78:F78" si="23">SUM(C72:C77)</f>
        <v>9319957775.028492</v>
      </c>
      <c r="D78" s="56">
        <f>SUM(D72:D77)</f>
        <v>1880612960.2715917</v>
      </c>
      <c r="E78" s="56">
        <f t="shared" si="23"/>
        <v>1069864144.0899999</v>
      </c>
      <c r="F78" s="56">
        <f t="shared" si="23"/>
        <v>7520916536.1364937</v>
      </c>
      <c r="G78" s="35">
        <f>F78/C78</f>
        <v>0.80696894961130894</v>
      </c>
      <c r="H78" s="49">
        <f>SUM(H72:H77)</f>
        <v>8340913645.4963999</v>
      </c>
      <c r="I78" s="50">
        <f t="shared" ref="I78:L78" si="24">SUM(I72:I77)</f>
        <v>10570751529.534559</v>
      </c>
      <c r="J78" s="50">
        <f t="shared" si="24"/>
        <v>2229837884.0381584</v>
      </c>
      <c r="K78" s="50">
        <f t="shared" si="24"/>
        <v>740068835.24716592</v>
      </c>
      <c r="L78" s="50">
        <f t="shared" si="24"/>
        <v>8879109788.3477707</v>
      </c>
      <c r="M78" s="27">
        <f>L78/I78</f>
        <v>0.83996958622474849</v>
      </c>
      <c r="N78" s="44">
        <f>H78-B78</f>
        <v>901568830.73950005</v>
      </c>
      <c r="O78" s="39">
        <f>(H78-B78)/B78</f>
        <v>0.1211892785169901</v>
      </c>
      <c r="P78" s="42">
        <f>I78-C78</f>
        <v>1250793754.5060673</v>
      </c>
      <c r="Q78" s="40">
        <f>(I78-C78)/C78</f>
        <v>0.13420594649660239</v>
      </c>
    </row>
  </sheetData>
  <mergeCells count="83">
    <mergeCell ref="B3:G3"/>
    <mergeCell ref="H3:M3"/>
    <mergeCell ref="N3:Q3"/>
    <mergeCell ref="B4:B5"/>
    <mergeCell ref="C4:C5"/>
    <mergeCell ref="D4:D5"/>
    <mergeCell ref="E4:E5"/>
    <mergeCell ref="F4:F5"/>
    <mergeCell ref="G4:G5"/>
    <mergeCell ref="N4:O4"/>
    <mergeCell ref="P4:Q4"/>
    <mergeCell ref="A50:A52"/>
    <mergeCell ref="B50:G50"/>
    <mergeCell ref="H50:M50"/>
    <mergeCell ref="N50:O50"/>
    <mergeCell ref="P50:Q50"/>
    <mergeCell ref="B51:B52"/>
    <mergeCell ref="C51:C52"/>
    <mergeCell ref="D51:D52"/>
    <mergeCell ref="H4:H5"/>
    <mergeCell ref="I4:I5"/>
    <mergeCell ref="J4:J5"/>
    <mergeCell ref="K4:K5"/>
    <mergeCell ref="L4:L5"/>
    <mergeCell ref="M4:M5"/>
    <mergeCell ref="E51:E52"/>
    <mergeCell ref="F51:F52"/>
    <mergeCell ref="G51:G52"/>
    <mergeCell ref="H51:H52"/>
    <mergeCell ref="I51:I52"/>
    <mergeCell ref="A59:A61"/>
    <mergeCell ref="B59:G59"/>
    <mergeCell ref="H59:M59"/>
    <mergeCell ref="N59:Q59"/>
    <mergeCell ref="B60:B61"/>
    <mergeCell ref="C60:C61"/>
    <mergeCell ref="D60:D61"/>
    <mergeCell ref="E60:E61"/>
    <mergeCell ref="F60:F61"/>
    <mergeCell ref="I60:I61"/>
    <mergeCell ref="J60:J61"/>
    <mergeCell ref="K60:K61"/>
    <mergeCell ref="L60:L61"/>
    <mergeCell ref="Q51:Q52"/>
    <mergeCell ref="K51:K52"/>
    <mergeCell ref="L51:L52"/>
    <mergeCell ref="M51:M52"/>
    <mergeCell ref="N51:N52"/>
    <mergeCell ref="O51:O52"/>
    <mergeCell ref="P51:P52"/>
    <mergeCell ref="J51:J52"/>
    <mergeCell ref="A3:A5"/>
    <mergeCell ref="A1:M1"/>
    <mergeCell ref="N1:Q1"/>
    <mergeCell ref="A69:A71"/>
    <mergeCell ref="N48:Q48"/>
    <mergeCell ref="N57:Q57"/>
    <mergeCell ref="N67:Q67"/>
    <mergeCell ref="G70:G71"/>
    <mergeCell ref="H70:H71"/>
    <mergeCell ref="I70:I71"/>
    <mergeCell ref="J70:J71"/>
    <mergeCell ref="K70:K71"/>
    <mergeCell ref="L70:L71"/>
    <mergeCell ref="B70:B71"/>
    <mergeCell ref="C70:C71"/>
    <mergeCell ref="D70:D71"/>
    <mergeCell ref="A57:M57"/>
    <mergeCell ref="A48:M48"/>
    <mergeCell ref="M70:M71"/>
    <mergeCell ref="N70:O70"/>
    <mergeCell ref="P70:Q70"/>
    <mergeCell ref="E70:E71"/>
    <mergeCell ref="F70:F71"/>
    <mergeCell ref="M60:M61"/>
    <mergeCell ref="N60:O60"/>
    <mergeCell ref="P60:Q60"/>
    <mergeCell ref="B69:G69"/>
    <mergeCell ref="H69:M69"/>
    <mergeCell ref="N69:Q69"/>
    <mergeCell ref="A67:M67"/>
    <mergeCell ref="G60:G61"/>
    <mergeCell ref="H60:H61"/>
  </mergeCells>
  <printOptions horizontalCentered="1"/>
  <pageMargins left="0.11811023622047245" right="0.11811023622047245" top="0.98425196850393704" bottom="0.98425196850393704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 OCA 2022 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Loureiro de Bonis Almeida Simoes</dc:creator>
  <cp:lastModifiedBy>Pedro</cp:lastModifiedBy>
  <cp:lastPrinted>2023-03-30T16:35:57Z</cp:lastPrinted>
  <dcterms:created xsi:type="dcterms:W3CDTF">2022-10-28T17:16:43Z</dcterms:created>
  <dcterms:modified xsi:type="dcterms:W3CDTF">2023-03-30T16:36:02Z</dcterms:modified>
</cp:coreProperties>
</file>