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dealmeida\Desktop\"/>
    </mc:Choice>
  </mc:AlternateContent>
  <xr:revisionPtr revIDLastSave="0" documentId="13_ncr:1_{BF4F213D-3740-4892-884C-788A211B013F}" xr6:coauthVersionLast="47" xr6:coauthVersionMax="47" xr10:uidLastSave="{00000000-0000-0000-0000-000000000000}"/>
  <bookViews>
    <workbookView xWindow="-2910" yWindow="-14970" windowWidth="26715" windowHeight="14295" xr2:uid="{81235E22-E643-4424-A587-6265D30B5F9F}"/>
  </bookViews>
  <sheets>
    <sheet name="Exec Orç Idoso até agosto 2023" sheetId="1" r:id="rId1"/>
  </sheets>
  <definedNames>
    <definedName name="_xlnm._FilterDatabase" localSheetId="0" hidden="1">'Exec Orç Idoso até agosto 2023'!$A$3:$R$42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8" i="1" l="1"/>
  <c r="D74" i="1"/>
  <c r="J42" i="1"/>
  <c r="M28" i="1"/>
  <c r="J74" i="1"/>
  <c r="C74" i="1"/>
  <c r="M6" i="1"/>
  <c r="M8" i="1"/>
  <c r="M9" i="1"/>
  <c r="M10" i="1"/>
  <c r="M11" i="1"/>
  <c r="M12" i="1"/>
  <c r="M13" i="1"/>
  <c r="M14" i="1"/>
  <c r="M19" i="1"/>
  <c r="M20" i="1"/>
  <c r="M21" i="1"/>
  <c r="M23" i="1"/>
  <c r="M26" i="1"/>
  <c r="M29" i="1"/>
  <c r="M32" i="1"/>
  <c r="M33" i="1"/>
  <c r="M40" i="1"/>
  <c r="K42" i="1"/>
  <c r="P8" i="1"/>
  <c r="P10" i="1"/>
  <c r="P12" i="1"/>
  <c r="P14" i="1"/>
  <c r="P24" i="1"/>
  <c r="Q26" i="1"/>
  <c r="P27" i="1"/>
  <c r="P30" i="1"/>
  <c r="P33" i="1"/>
  <c r="P34" i="1"/>
  <c r="Q36" i="1"/>
  <c r="Q38" i="1"/>
  <c r="Q40" i="1"/>
  <c r="P6" i="1"/>
  <c r="N7" i="1"/>
  <c r="O8" i="1"/>
  <c r="O9" i="1"/>
  <c r="O10" i="1"/>
  <c r="N11" i="1"/>
  <c r="N12" i="1"/>
  <c r="N13" i="1"/>
  <c r="N14" i="1"/>
  <c r="O15" i="1"/>
  <c r="O16" i="1"/>
  <c r="O17" i="1"/>
  <c r="N18" i="1"/>
  <c r="O19" i="1"/>
  <c r="O20" i="1"/>
  <c r="N21" i="1"/>
  <c r="O22" i="1"/>
  <c r="O23" i="1"/>
  <c r="N24" i="1"/>
  <c r="N25" i="1"/>
  <c r="O26" i="1"/>
  <c r="N27" i="1"/>
  <c r="N29" i="1"/>
  <c r="N30" i="1"/>
  <c r="N31" i="1"/>
  <c r="N33" i="1"/>
  <c r="N34" i="1"/>
  <c r="N35" i="1"/>
  <c r="O36" i="1"/>
  <c r="O37" i="1"/>
  <c r="O38" i="1"/>
  <c r="O39" i="1"/>
  <c r="N40" i="1"/>
  <c r="O41" i="1"/>
  <c r="L74" i="1"/>
  <c r="K74" i="1"/>
  <c r="I74" i="1"/>
  <c r="H74" i="1"/>
  <c r="O74" i="1" s="1"/>
  <c r="F74" i="1"/>
  <c r="E74" i="1"/>
  <c r="B74" i="1"/>
  <c r="Q73" i="1"/>
  <c r="P73" i="1"/>
  <c r="O73" i="1"/>
  <c r="N73" i="1"/>
  <c r="M73" i="1"/>
  <c r="G73" i="1"/>
  <c r="Q72" i="1"/>
  <c r="P72" i="1"/>
  <c r="O72" i="1"/>
  <c r="N72" i="1"/>
  <c r="M72" i="1"/>
  <c r="G72" i="1"/>
  <c r="Q71" i="1"/>
  <c r="P71" i="1"/>
  <c r="O71" i="1"/>
  <c r="N71" i="1"/>
  <c r="M71" i="1"/>
  <c r="G71" i="1"/>
  <c r="Q70" i="1"/>
  <c r="P70" i="1"/>
  <c r="O70" i="1"/>
  <c r="N70" i="1"/>
  <c r="M70" i="1"/>
  <c r="G70" i="1"/>
  <c r="Q69" i="1"/>
  <c r="P69" i="1"/>
  <c r="O69" i="1"/>
  <c r="N69" i="1"/>
  <c r="M69" i="1"/>
  <c r="G69" i="1"/>
  <c r="Q68" i="1"/>
  <c r="P68" i="1"/>
  <c r="O68" i="1"/>
  <c r="N68" i="1"/>
  <c r="M68" i="1"/>
  <c r="G68" i="1"/>
  <c r="L61" i="1"/>
  <c r="K61" i="1"/>
  <c r="J61" i="1"/>
  <c r="I61" i="1"/>
  <c r="H61" i="1"/>
  <c r="N61" i="1" s="1"/>
  <c r="F61" i="1"/>
  <c r="G61" i="1" s="1"/>
  <c r="E61" i="1"/>
  <c r="D61" i="1"/>
  <c r="C61" i="1"/>
  <c r="B61" i="1"/>
  <c r="Q60" i="1"/>
  <c r="P60" i="1"/>
  <c r="O60" i="1"/>
  <c r="N60" i="1"/>
  <c r="M60" i="1"/>
  <c r="G60" i="1"/>
  <c r="Q59" i="1"/>
  <c r="P59" i="1"/>
  <c r="O59" i="1"/>
  <c r="N59" i="1"/>
  <c r="M59" i="1"/>
  <c r="G59" i="1"/>
  <c r="Q58" i="1"/>
  <c r="P58" i="1"/>
  <c r="O58" i="1"/>
  <c r="N58" i="1"/>
  <c r="M58" i="1"/>
  <c r="G58" i="1"/>
  <c r="L51" i="1"/>
  <c r="K51" i="1"/>
  <c r="J51" i="1"/>
  <c r="I51" i="1"/>
  <c r="Q51" i="1" s="1"/>
  <c r="H51" i="1"/>
  <c r="O51" i="1" s="1"/>
  <c r="F51" i="1"/>
  <c r="E51" i="1"/>
  <c r="D51" i="1"/>
  <c r="C51" i="1"/>
  <c r="G51" i="1" s="1"/>
  <c r="B51" i="1"/>
  <c r="Q50" i="1"/>
  <c r="P50" i="1"/>
  <c r="O50" i="1"/>
  <c r="N50" i="1"/>
  <c r="M50" i="1"/>
  <c r="G50" i="1"/>
  <c r="Q49" i="1"/>
  <c r="P49" i="1"/>
  <c r="O49" i="1"/>
  <c r="N49" i="1"/>
  <c r="M49" i="1"/>
  <c r="G49" i="1"/>
  <c r="F42" i="1"/>
  <c r="E42" i="1"/>
  <c r="D42" i="1"/>
  <c r="C42" i="1"/>
  <c r="B42" i="1"/>
  <c r="Q41" i="1"/>
  <c r="P41" i="1"/>
  <c r="G41" i="1"/>
  <c r="P40" i="1"/>
  <c r="G40" i="1"/>
  <c r="Q39" i="1"/>
  <c r="P39" i="1"/>
  <c r="G39" i="1"/>
  <c r="G38" i="1"/>
  <c r="Q37" i="1"/>
  <c r="P37" i="1"/>
  <c r="G37" i="1"/>
  <c r="P36" i="1"/>
  <c r="P35" i="1"/>
  <c r="G34" i="1"/>
  <c r="P32" i="1"/>
  <c r="P31" i="1"/>
  <c r="G31" i="1"/>
  <c r="G30" i="1"/>
  <c r="P29" i="1"/>
  <c r="Q28" i="1"/>
  <c r="P28" i="1"/>
  <c r="G28" i="1"/>
  <c r="P26" i="1"/>
  <c r="G26" i="1"/>
  <c r="Q25" i="1"/>
  <c r="P25" i="1"/>
  <c r="G24" i="1"/>
  <c r="Q23" i="1"/>
  <c r="P23" i="1"/>
  <c r="G23" i="1"/>
  <c r="P22" i="1"/>
  <c r="G22" i="1"/>
  <c r="Q21" i="1"/>
  <c r="P21" i="1"/>
  <c r="G21" i="1"/>
  <c r="P20" i="1"/>
  <c r="G20" i="1"/>
  <c r="Q19" i="1"/>
  <c r="P19" i="1"/>
  <c r="G19" i="1"/>
  <c r="P18" i="1"/>
  <c r="Q17" i="1"/>
  <c r="P17" i="1"/>
  <c r="P16" i="1"/>
  <c r="G16" i="1"/>
  <c r="Q15" i="1"/>
  <c r="P15" i="1"/>
  <c r="Q14" i="1"/>
  <c r="G14" i="1"/>
  <c r="Q13" i="1"/>
  <c r="P13" i="1"/>
  <c r="G13" i="1"/>
  <c r="Q12" i="1"/>
  <c r="G12" i="1"/>
  <c r="Q11" i="1"/>
  <c r="P11" i="1"/>
  <c r="G11" i="1"/>
  <c r="Q10" i="1"/>
  <c r="G10" i="1"/>
  <c r="Q9" i="1"/>
  <c r="P9" i="1"/>
  <c r="G9" i="1"/>
  <c r="Q8" i="1"/>
  <c r="G8" i="1"/>
  <c r="Q7" i="1"/>
  <c r="P7" i="1"/>
  <c r="G6" i="1"/>
  <c r="G42" i="1" l="1"/>
  <c r="N51" i="1"/>
  <c r="G74" i="1"/>
  <c r="Q74" i="1"/>
  <c r="L42" i="1"/>
  <c r="M74" i="1"/>
  <c r="O61" i="1"/>
  <c r="M61" i="1"/>
  <c r="P51" i="1"/>
  <c r="M25" i="1"/>
  <c r="M16" i="1"/>
  <c r="M39" i="1"/>
  <c r="M22" i="1"/>
  <c r="Q16" i="1"/>
  <c r="Q18" i="1"/>
  <c r="Q20" i="1"/>
  <c r="Q22" i="1"/>
  <c r="M38" i="1"/>
  <c r="P38" i="1"/>
  <c r="P42" i="1" s="1"/>
  <c r="I42" i="1"/>
  <c r="Q42" i="1" s="1"/>
  <c r="Q6" i="1"/>
  <c r="N10" i="1"/>
  <c r="O18" i="1"/>
  <c r="O12" i="1"/>
  <c r="N20" i="1"/>
  <c r="N17" i="1"/>
  <c r="O11" i="1"/>
  <c r="N38" i="1"/>
  <c r="O13" i="1"/>
  <c r="O14" i="1"/>
  <c r="N23" i="1"/>
  <c r="N37" i="1"/>
  <c r="O21" i="1"/>
  <c r="N28" i="1"/>
  <c r="N22" i="1"/>
  <c r="N26" i="1"/>
  <c r="O7" i="1"/>
  <c r="N9" i="1"/>
  <c r="N15" i="1"/>
  <c r="O25" i="1"/>
  <c r="N19" i="1"/>
  <c r="N36" i="1"/>
  <c r="N41" i="1"/>
  <c r="N39" i="1"/>
  <c r="N16" i="1"/>
  <c r="N8" i="1"/>
  <c r="O40" i="1"/>
  <c r="H42" i="1"/>
  <c r="O42" i="1" s="1"/>
  <c r="N6" i="1"/>
  <c r="O6" i="1"/>
  <c r="P61" i="1"/>
  <c r="Q61" i="1"/>
  <c r="N74" i="1"/>
  <c r="M51" i="1"/>
  <c r="P74" i="1"/>
  <c r="M42" i="1" l="1"/>
  <c r="N42" i="1"/>
</calcChain>
</file>

<file path=xl/sharedStrings.xml><?xml version="1.0" encoding="utf-8"?>
<sst xmlns="http://schemas.openxmlformats.org/spreadsheetml/2006/main" count="164" uniqueCount="66">
  <si>
    <t>Orçamento do Idoso por Unidade Orçamentária</t>
  </si>
  <si>
    <t>Comparação 2023/2022</t>
  </si>
  <si>
    <t>Observação</t>
  </si>
  <si>
    <t>Dot. Inicial</t>
  </si>
  <si>
    <t>Dot. Atual.</t>
  </si>
  <si>
    <t>Créditos</t>
  </si>
  <si>
    <t>Conting.</t>
  </si>
  <si>
    <t>Liq.</t>
  </si>
  <si>
    <t>Liq/Dot. Atual. (%)</t>
  </si>
  <si>
    <t>R$</t>
  </si>
  <si>
    <t>%</t>
  </si>
  <si>
    <t>CEHAB-RJ</t>
  </si>
  <si>
    <t>FDRM</t>
  </si>
  <si>
    <t>FEAS</t>
  </si>
  <si>
    <t>FEC</t>
  </si>
  <si>
    <t>FES</t>
  </si>
  <si>
    <t>FLXIII</t>
  </si>
  <si>
    <t>FSERJ</t>
  </si>
  <si>
    <t>FTMRJ</t>
  </si>
  <si>
    <t>FUNARJ</t>
  </si>
  <si>
    <t>FUNDEPI</t>
  </si>
  <si>
    <t>FUNESBOM</t>
  </si>
  <si>
    <t>FUPDE</t>
  </si>
  <si>
    <t>FUSPRJ</t>
  </si>
  <si>
    <t>INEA</t>
  </si>
  <si>
    <t>ITERJ</t>
  </si>
  <si>
    <t>IVB</t>
  </si>
  <si>
    <t>PROCON-RJ</t>
  </si>
  <si>
    <t>SEAS</t>
  </si>
  <si>
    <t>SEAVIT</t>
  </si>
  <si>
    <t xml:space="preserve">- </t>
  </si>
  <si>
    <t>Unidade Orçamentária extinta</t>
  </si>
  <si>
    <t>SECC</t>
  </si>
  <si>
    <t>SECEC</t>
  </si>
  <si>
    <t>SECID</t>
  </si>
  <si>
    <t>SEDSODH</t>
  </si>
  <si>
    <t>SEEL</t>
  </si>
  <si>
    <t>Unidade Orçamentária criada</t>
  </si>
  <si>
    <t>SEELJE</t>
  </si>
  <si>
    <t>SEENVS</t>
  </si>
  <si>
    <t>SEHIS</t>
  </si>
  <si>
    <t>SEIJES</t>
  </si>
  <si>
    <t>SEINFRA</t>
  </si>
  <si>
    <t>SEM</t>
  </si>
  <si>
    <t>SES</t>
  </si>
  <si>
    <t>SETRAB</t>
  </si>
  <si>
    <t>SUBCOM</t>
  </si>
  <si>
    <t>SUDERJ</t>
  </si>
  <si>
    <t>UEPSAM</t>
  </si>
  <si>
    <t>UERJ</t>
  </si>
  <si>
    <t>TOTAL</t>
  </si>
  <si>
    <t>Orçamento do Idoso por tipo (Exclusivo vs. Não exclusivo)</t>
  </si>
  <si>
    <t>Exclusivo</t>
  </si>
  <si>
    <t>Não Exclusivo</t>
  </si>
  <si>
    <t>Orçamento do Idoso por Eixo</t>
  </si>
  <si>
    <t>Assist. Social e Dir. da Cidadania</t>
  </si>
  <si>
    <t>Cultura, Desporto e Lazer</t>
  </si>
  <si>
    <t>Saúde</t>
  </si>
  <si>
    <t>Orçamento do Idoso por Grupo de Gasto</t>
  </si>
  <si>
    <t>Pessoal e encargos sociais</t>
  </si>
  <si>
    <t>Manutenção administrativa</t>
  </si>
  <si>
    <t>Outras ativi. caráter obrigatório</t>
  </si>
  <si>
    <t>Atividade finalística</t>
  </si>
  <si>
    <t xml:space="preserve">Projeto  </t>
  </si>
  <si>
    <t>Serviços de Utilidade Pública</t>
  </si>
  <si>
    <t>Até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</si>
</sst>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#"/>
    <numFmt numFmtId="165" formatCode="0.0%"/>
    <numFmt numFmtId="166" formatCode="###,###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0" fontId="2" fillId="3" borderId="5" xfId="0" applyFont="1" applyFill="1" applyBorder="1" applyAlignment="1">
      <alignment horizontal="center" vertical="center"/>
    </xf>
    <xf numFmtId="0" fontId="0" fillId="7" borderId="14" xfId="0" applyFill="1" applyBorder="1"/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0" fillId="7" borderId="21" xfId="0" applyFill="1" applyBorder="1"/>
    <xf numFmtId="0" fontId="4" fillId="8" borderId="22" xfId="0" applyFont="1" applyFill="1" applyBorder="1" applyAlignment="1">
      <alignment horizontal="center"/>
    </xf>
    <xf numFmtId="164" fontId="5" fillId="4" borderId="23" xfId="0" applyNumberFormat="1" applyFont="1" applyFill="1" applyBorder="1"/>
    <xf numFmtId="164" fontId="5" fillId="4" borderId="21" xfId="0" applyNumberFormat="1" applyFont="1" applyFill="1" applyBorder="1"/>
    <xf numFmtId="165" fontId="5" fillId="4" borderId="24" xfId="1" applyNumberFormat="1" applyFont="1" applyFill="1" applyBorder="1" applyAlignment="1">
      <alignment horizontal="center"/>
    </xf>
    <xf numFmtId="166" fontId="5" fillId="5" borderId="14" xfId="0" applyNumberFormat="1" applyFont="1" applyFill="1" applyBorder="1"/>
    <xf numFmtId="165" fontId="5" fillId="5" borderId="14" xfId="1" applyNumberFormat="1" applyFont="1" applyFill="1" applyBorder="1" applyAlignment="1">
      <alignment horizontal="center"/>
    </xf>
    <xf numFmtId="3" fontId="5" fillId="6" borderId="25" xfId="0" applyNumberFormat="1" applyFont="1" applyFill="1" applyBorder="1"/>
    <xf numFmtId="165" fontId="5" fillId="6" borderId="14" xfId="1" applyNumberFormat="1" applyFont="1" applyFill="1" applyBorder="1"/>
    <xf numFmtId="3" fontId="5" fillId="6" borderId="14" xfId="0" applyNumberFormat="1" applyFont="1" applyFill="1" applyBorder="1"/>
    <xf numFmtId="165" fontId="5" fillId="6" borderId="26" xfId="1" applyNumberFormat="1" applyFont="1" applyFill="1" applyBorder="1"/>
    <xf numFmtId="165" fontId="6" fillId="6" borderId="14" xfId="1" applyNumberFormat="1" applyFont="1" applyFill="1" applyBorder="1"/>
    <xf numFmtId="3" fontId="5" fillId="6" borderId="21" xfId="0" applyNumberFormat="1" applyFont="1" applyFill="1" applyBorder="1"/>
    <xf numFmtId="165" fontId="5" fillId="6" borderId="24" xfId="1" applyNumberFormat="1" applyFont="1" applyFill="1" applyBorder="1"/>
    <xf numFmtId="165" fontId="5" fillId="5" borderId="21" xfId="1" applyNumberFormat="1" applyFont="1" applyFill="1" applyBorder="1" applyAlignment="1">
      <alignment horizontal="center"/>
    </xf>
    <xf numFmtId="165" fontId="5" fillId="6" borderId="21" xfId="1" applyNumberFormat="1" applyFont="1" applyFill="1" applyBorder="1"/>
    <xf numFmtId="165" fontId="6" fillId="6" borderId="21" xfId="1" applyNumberFormat="1" applyFont="1" applyFill="1" applyBorder="1"/>
    <xf numFmtId="3" fontId="6" fillId="6" borderId="21" xfId="0" applyNumberFormat="1" applyFont="1" applyFill="1" applyBorder="1"/>
    <xf numFmtId="165" fontId="6" fillId="6" borderId="24" xfId="1" applyNumberFormat="1" applyFont="1" applyFill="1" applyBorder="1"/>
    <xf numFmtId="3" fontId="6" fillId="6" borderId="25" xfId="0" applyNumberFormat="1" applyFont="1" applyFill="1" applyBorder="1"/>
    <xf numFmtId="3" fontId="6" fillId="6" borderId="25" xfId="0" quotePrefix="1" applyNumberFormat="1" applyFont="1" applyFill="1" applyBorder="1" applyAlignment="1">
      <alignment horizontal="center" vertical="center"/>
    </xf>
    <xf numFmtId="3" fontId="6" fillId="6" borderId="27" xfId="0" quotePrefix="1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165" fontId="5" fillId="4" borderId="28" xfId="1" applyNumberFormat="1" applyFont="1" applyFill="1" applyBorder="1" applyAlignment="1">
      <alignment horizontal="center"/>
    </xf>
    <xf numFmtId="0" fontId="4" fillId="8" borderId="29" xfId="0" applyFont="1" applyFill="1" applyBorder="1" applyAlignment="1">
      <alignment horizontal="center"/>
    </xf>
    <xf numFmtId="164" fontId="5" fillId="4" borderId="30" xfId="0" applyNumberFormat="1" applyFont="1" applyFill="1" applyBorder="1"/>
    <xf numFmtId="164" fontId="5" fillId="4" borderId="31" xfId="0" applyNumberFormat="1" applyFont="1" applyFill="1" applyBorder="1"/>
    <xf numFmtId="3" fontId="6" fillId="6" borderId="31" xfId="0" applyNumberFormat="1" applyFont="1" applyFill="1" applyBorder="1"/>
    <xf numFmtId="165" fontId="6" fillId="6" borderId="31" xfId="1" applyNumberFormat="1" applyFont="1" applyFill="1" applyBorder="1"/>
    <xf numFmtId="165" fontId="6" fillId="6" borderId="28" xfId="1" applyNumberFormat="1" applyFont="1" applyFill="1" applyBorder="1"/>
    <xf numFmtId="0" fontId="4" fillId="3" borderId="5" xfId="0" applyFont="1" applyFill="1" applyBorder="1" applyAlignment="1">
      <alignment horizontal="right"/>
    </xf>
    <xf numFmtId="164" fontId="5" fillId="4" borderId="19" xfId="0" applyNumberFormat="1" applyFont="1" applyFill="1" applyBorder="1"/>
    <xf numFmtId="164" fontId="5" fillId="4" borderId="20" xfId="0" applyNumberFormat="1" applyFont="1" applyFill="1" applyBorder="1"/>
    <xf numFmtId="165" fontId="5" fillId="4" borderId="32" xfId="1" applyNumberFormat="1" applyFont="1" applyFill="1" applyBorder="1" applyAlignment="1">
      <alignment horizontal="center"/>
    </xf>
    <xf numFmtId="164" fontId="5" fillId="5" borderId="19" xfId="0" applyNumberFormat="1" applyFont="1" applyFill="1" applyBorder="1"/>
    <xf numFmtId="164" fontId="5" fillId="5" borderId="20" xfId="0" applyNumberFormat="1" applyFont="1" applyFill="1" applyBorder="1"/>
    <xf numFmtId="165" fontId="5" fillId="5" borderId="32" xfId="1" applyNumberFormat="1" applyFont="1" applyFill="1" applyBorder="1" applyAlignment="1">
      <alignment horizontal="center"/>
    </xf>
    <xf numFmtId="3" fontId="5" fillId="6" borderId="19" xfId="0" applyNumberFormat="1" applyFont="1" applyFill="1" applyBorder="1"/>
    <xf numFmtId="165" fontId="5" fillId="6" borderId="20" xfId="1" applyNumberFormat="1" applyFont="1" applyFill="1" applyBorder="1"/>
    <xf numFmtId="3" fontId="5" fillId="6" borderId="20" xfId="0" applyNumberFormat="1" applyFont="1" applyFill="1" applyBorder="1"/>
    <xf numFmtId="165" fontId="5" fillId="6" borderId="12" xfId="1" applyNumberFormat="1" applyFont="1" applyFill="1" applyBorder="1"/>
    <xf numFmtId="0" fontId="2" fillId="6" borderId="34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/>
    </xf>
    <xf numFmtId="164" fontId="5" fillId="4" borderId="37" xfId="0" applyNumberFormat="1" applyFont="1" applyFill="1" applyBorder="1"/>
    <xf numFmtId="165" fontId="5" fillId="5" borderId="38" xfId="1" applyNumberFormat="1" applyFont="1" applyFill="1" applyBorder="1" applyAlignment="1">
      <alignment horizontal="center"/>
    </xf>
    <xf numFmtId="3" fontId="5" fillId="6" borderId="7" xfId="0" applyNumberFormat="1" applyFont="1" applyFill="1" applyBorder="1"/>
    <xf numFmtId="165" fontId="5" fillId="6" borderId="8" xfId="1" applyNumberFormat="1" applyFont="1" applyFill="1" applyBorder="1"/>
    <xf numFmtId="3" fontId="5" fillId="6" borderId="8" xfId="0" applyNumberFormat="1" applyFont="1" applyFill="1" applyBorder="1"/>
    <xf numFmtId="165" fontId="5" fillId="6" borderId="9" xfId="1" applyNumberFormat="1" applyFont="1" applyFill="1" applyBorder="1"/>
    <xf numFmtId="0" fontId="4" fillId="8" borderId="29" xfId="0" applyFont="1" applyFill="1" applyBorder="1" applyAlignment="1">
      <alignment horizontal="center" vertical="center"/>
    </xf>
    <xf numFmtId="165" fontId="5" fillId="5" borderId="39" xfId="1" applyNumberFormat="1" applyFont="1" applyFill="1" applyBorder="1" applyAlignment="1">
      <alignment horizontal="center"/>
    </xf>
    <xf numFmtId="3" fontId="5" fillId="6" borderId="30" xfId="0" applyNumberFormat="1" applyFont="1" applyFill="1" applyBorder="1"/>
    <xf numFmtId="165" fontId="5" fillId="6" borderId="31" xfId="1" applyNumberFormat="1" applyFont="1" applyFill="1" applyBorder="1"/>
    <xf numFmtId="3" fontId="5" fillId="6" borderId="31" xfId="0" applyNumberFormat="1" applyFont="1" applyFill="1" applyBorder="1"/>
    <xf numFmtId="165" fontId="5" fillId="6" borderId="39" xfId="1" applyNumberFormat="1" applyFont="1" applyFill="1" applyBorder="1"/>
    <xf numFmtId="0" fontId="4" fillId="3" borderId="5" xfId="0" applyFont="1" applyFill="1" applyBorder="1" applyAlignment="1">
      <alignment horizontal="right" vertical="center"/>
    </xf>
    <xf numFmtId="164" fontId="5" fillId="5" borderId="11" xfId="0" applyNumberFormat="1" applyFont="1" applyFill="1" applyBorder="1"/>
    <xf numFmtId="165" fontId="5" fillId="6" borderId="32" xfId="1" applyNumberFormat="1" applyFont="1" applyFill="1" applyBorder="1"/>
    <xf numFmtId="164" fontId="5" fillId="4" borderId="40" xfId="0" applyNumberFormat="1" applyFont="1" applyFill="1" applyBorder="1"/>
    <xf numFmtId="165" fontId="5" fillId="5" borderId="41" xfId="1" applyNumberFormat="1" applyFont="1" applyFill="1" applyBorder="1" applyAlignment="1">
      <alignment horizontal="center"/>
    </xf>
    <xf numFmtId="3" fontId="5" fillId="6" borderId="23" xfId="0" applyNumberFormat="1" applyFont="1" applyFill="1" applyBorder="1"/>
    <xf numFmtId="165" fontId="5" fillId="6" borderId="41" xfId="1" applyNumberFormat="1" applyFont="1" applyFill="1" applyBorder="1"/>
    <xf numFmtId="0" fontId="2" fillId="6" borderId="32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/>
    </xf>
    <xf numFmtId="164" fontId="5" fillId="4" borderId="14" xfId="0" applyNumberFormat="1" applyFont="1" applyFill="1" applyBorder="1"/>
    <xf numFmtId="165" fontId="5" fillId="4" borderId="14" xfId="1" applyNumberFormat="1" applyFont="1" applyFill="1" applyBorder="1" applyAlignment="1">
      <alignment horizontal="center"/>
    </xf>
    <xf numFmtId="3" fontId="5" fillId="6" borderId="45" xfId="0" applyNumberFormat="1" applyFont="1" applyFill="1" applyBorder="1"/>
    <xf numFmtId="165" fontId="5" fillId="6" borderId="14" xfId="1" applyNumberFormat="1" applyFont="1" applyFill="1" applyBorder="1" applyAlignment="1">
      <alignment horizontal="center"/>
    </xf>
    <xf numFmtId="165" fontId="5" fillId="6" borderId="38" xfId="1" applyNumberFormat="1" applyFont="1" applyFill="1" applyBorder="1" applyAlignment="1">
      <alignment horizontal="center"/>
    </xf>
    <xf numFmtId="165" fontId="5" fillId="4" borderId="21" xfId="1" applyNumberFormat="1" applyFont="1" applyFill="1" applyBorder="1" applyAlignment="1">
      <alignment horizontal="center"/>
    </xf>
    <xf numFmtId="165" fontId="5" fillId="6" borderId="21" xfId="1" applyNumberFormat="1" applyFont="1" applyFill="1" applyBorder="1" applyAlignment="1">
      <alignment horizontal="center"/>
    </xf>
    <xf numFmtId="165" fontId="5" fillId="6" borderId="41" xfId="1" applyNumberFormat="1" applyFont="1" applyFill="1" applyBorder="1" applyAlignment="1">
      <alignment horizontal="center"/>
    </xf>
    <xf numFmtId="165" fontId="5" fillId="4" borderId="31" xfId="1" applyNumberFormat="1" applyFont="1" applyFill="1" applyBorder="1" applyAlignment="1">
      <alignment horizontal="center"/>
    </xf>
    <xf numFmtId="165" fontId="5" fillId="5" borderId="31" xfId="1" applyNumberFormat="1" applyFont="1" applyFill="1" applyBorder="1" applyAlignment="1">
      <alignment horizontal="center"/>
    </xf>
    <xf numFmtId="165" fontId="5" fillId="6" borderId="31" xfId="1" applyNumberFormat="1" applyFont="1" applyFill="1" applyBorder="1" applyAlignment="1">
      <alignment horizontal="center"/>
    </xf>
    <xf numFmtId="165" fontId="5" fillId="6" borderId="39" xfId="1" applyNumberFormat="1" applyFont="1" applyFill="1" applyBorder="1" applyAlignment="1">
      <alignment horizontal="center"/>
    </xf>
    <xf numFmtId="165" fontId="5" fillId="4" borderId="20" xfId="1" applyNumberFormat="1" applyFont="1" applyFill="1" applyBorder="1" applyAlignment="1">
      <alignment horizontal="center"/>
    </xf>
    <xf numFmtId="165" fontId="5" fillId="6" borderId="20" xfId="1" applyNumberFormat="1" applyFont="1" applyFill="1" applyBorder="1" applyAlignment="1">
      <alignment horizontal="center"/>
    </xf>
    <xf numFmtId="165" fontId="5" fillId="6" borderId="32" xfId="1" applyNumberFormat="1" applyFont="1" applyFill="1" applyBorder="1" applyAlignment="1">
      <alignment horizontal="center"/>
    </xf>
    <xf numFmtId="164" fontId="0" fillId="0" borderId="0" xfId="0" applyNumberFormat="1"/>
    <xf numFmtId="9" fontId="6" fillId="6" borderId="27" xfId="1" quotePrefix="1" applyFont="1" applyFill="1" applyBorder="1" applyAlignment="1">
      <alignment horizontal="right" vertical="center"/>
    </xf>
    <xf numFmtId="9" fontId="6" fillId="6" borderId="25" xfId="1" quotePrefix="1" applyFont="1" applyFill="1" applyBorder="1" applyAlignment="1">
      <alignment horizontal="right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EF871-394B-4572-B61A-7703E0AEBD87}">
  <dimension ref="A1:R80"/>
  <sheetViews>
    <sheetView tabSelected="1" zoomScale="90" zoomScaleNormal="90" workbookViewId="0">
      <selection sqref="A1:M1"/>
    </sheetView>
  </sheetViews>
  <sheetFormatPr defaultRowHeight="15" x14ac:dyDescent="0.25"/>
  <cols>
    <col min="1" max="1" width="27.85546875" bestFit="1" customWidth="1"/>
    <col min="2" max="3" width="13.5703125" bestFit="1" customWidth="1"/>
    <col min="4" max="4" width="12.42578125" bestFit="1" customWidth="1"/>
    <col min="5" max="5" width="12" bestFit="1" customWidth="1"/>
    <col min="6" max="6" width="13.5703125" bestFit="1" customWidth="1"/>
    <col min="7" max="7" width="12.7109375" customWidth="1"/>
    <col min="8" max="8" width="16.42578125" bestFit="1" customWidth="1"/>
    <col min="9" max="9" width="17.42578125" bestFit="1" customWidth="1"/>
    <col min="10" max="10" width="15.5703125" bestFit="1" customWidth="1"/>
    <col min="11" max="12" width="16.42578125" bestFit="1" customWidth="1"/>
    <col min="13" max="13" width="17.85546875" bestFit="1" customWidth="1"/>
    <col min="14" max="14" width="13.5703125" bestFit="1" customWidth="1"/>
    <col min="15" max="15" width="11.7109375" bestFit="1" customWidth="1"/>
    <col min="16" max="16" width="13.5703125" bestFit="1" customWidth="1"/>
    <col min="17" max="17" width="10.7109375" bestFit="1" customWidth="1"/>
    <col min="18" max="18" width="30" customWidth="1"/>
  </cols>
  <sheetData>
    <row r="1" spans="1:18" ht="15.75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35" t="s">
        <v>65</v>
      </c>
      <c r="O1" s="136"/>
      <c r="P1" s="136"/>
      <c r="Q1" s="136"/>
    </row>
    <row r="2" spans="1:18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ht="15.75" thickBot="1" x14ac:dyDescent="0.3">
      <c r="A3" s="123"/>
      <c r="B3" s="126">
        <v>2022</v>
      </c>
      <c r="C3" s="101"/>
      <c r="D3" s="101"/>
      <c r="E3" s="101"/>
      <c r="F3" s="101"/>
      <c r="G3" s="102"/>
      <c r="H3" s="103">
        <v>2023</v>
      </c>
      <c r="I3" s="104"/>
      <c r="J3" s="104"/>
      <c r="K3" s="104"/>
      <c r="L3" s="104"/>
      <c r="M3" s="105"/>
      <c r="N3" s="106" t="s">
        <v>1</v>
      </c>
      <c r="O3" s="107"/>
      <c r="P3" s="107"/>
      <c r="Q3" s="107"/>
      <c r="R3" s="2" t="s">
        <v>2</v>
      </c>
    </row>
    <row r="4" spans="1:18" ht="15.75" thickBot="1" x14ac:dyDescent="0.3">
      <c r="A4" s="124"/>
      <c r="B4" s="128" t="s">
        <v>3</v>
      </c>
      <c r="C4" s="111" t="s">
        <v>4</v>
      </c>
      <c r="D4" s="111" t="s">
        <v>5</v>
      </c>
      <c r="E4" s="111" t="s">
        <v>6</v>
      </c>
      <c r="F4" s="111" t="s">
        <v>7</v>
      </c>
      <c r="G4" s="119" t="s">
        <v>8</v>
      </c>
      <c r="H4" s="113" t="s">
        <v>3</v>
      </c>
      <c r="I4" s="92" t="s">
        <v>4</v>
      </c>
      <c r="J4" s="92" t="s">
        <v>5</v>
      </c>
      <c r="K4" s="92" t="s">
        <v>6</v>
      </c>
      <c r="L4" s="92" t="s">
        <v>7</v>
      </c>
      <c r="M4" s="121" t="s">
        <v>8</v>
      </c>
      <c r="N4" s="115" t="s">
        <v>3</v>
      </c>
      <c r="O4" s="116"/>
      <c r="P4" s="117" t="s">
        <v>4</v>
      </c>
      <c r="Q4" s="127"/>
      <c r="R4" s="3"/>
    </row>
    <row r="5" spans="1:18" ht="15.75" thickBot="1" x14ac:dyDescent="0.3">
      <c r="A5" s="125"/>
      <c r="B5" s="129"/>
      <c r="C5" s="112"/>
      <c r="D5" s="112"/>
      <c r="E5" s="112"/>
      <c r="F5" s="112"/>
      <c r="G5" s="120"/>
      <c r="H5" s="114"/>
      <c r="I5" s="93"/>
      <c r="J5" s="93"/>
      <c r="K5" s="93"/>
      <c r="L5" s="93"/>
      <c r="M5" s="122"/>
      <c r="N5" s="4" t="s">
        <v>9</v>
      </c>
      <c r="O5" s="5" t="s">
        <v>10</v>
      </c>
      <c r="P5" s="5" t="s">
        <v>9</v>
      </c>
      <c r="Q5" s="6" t="s">
        <v>10</v>
      </c>
      <c r="R5" s="7"/>
    </row>
    <row r="6" spans="1:18" x14ac:dyDescent="0.25">
      <c r="A6" s="8" t="s">
        <v>11</v>
      </c>
      <c r="B6" s="9">
        <v>49787771.874400005</v>
      </c>
      <c r="C6" s="10">
        <v>106509854.717897</v>
      </c>
      <c r="D6" s="10">
        <v>56722082.843497001</v>
      </c>
      <c r="E6" s="10">
        <v>25774040.481321</v>
      </c>
      <c r="F6" s="10">
        <v>79578490.540619999</v>
      </c>
      <c r="G6" s="11">
        <f t="shared" ref="G6:G14" si="0">F6/C6</f>
        <v>0.74714673821865907</v>
      </c>
      <c r="H6" s="12">
        <v>56076435</v>
      </c>
      <c r="I6" s="12">
        <v>1439334.36</v>
      </c>
      <c r="J6" s="12">
        <v>-54637100.640000001</v>
      </c>
      <c r="K6" s="12"/>
      <c r="L6" s="12">
        <v>1073871.01</v>
      </c>
      <c r="M6" s="13">
        <f>L6/I6</f>
        <v>0.74608863641662804</v>
      </c>
      <c r="N6" s="14">
        <f>H6-B6</f>
        <v>6288663.1255999953</v>
      </c>
      <c r="O6" s="15">
        <f>(H6-B6)/B6</f>
        <v>0.12630939061632351</v>
      </c>
      <c r="P6" s="16">
        <f>I6-C6</f>
        <v>-105070520.357897</v>
      </c>
      <c r="Q6" s="17">
        <f t="shared" ref="Q6:Q22" si="1">(I6-C6)/C6</f>
        <v>-0.98648637383073867</v>
      </c>
      <c r="R6" s="7"/>
    </row>
    <row r="7" spans="1:18" x14ac:dyDescent="0.25">
      <c r="A7" s="8" t="s">
        <v>12</v>
      </c>
      <c r="B7" s="9">
        <v>1145970</v>
      </c>
      <c r="C7" s="10">
        <v>1145970</v>
      </c>
      <c r="D7" s="10">
        <v>0</v>
      </c>
      <c r="E7" s="10">
        <v>18190</v>
      </c>
      <c r="F7" s="10">
        <v>0</v>
      </c>
      <c r="G7" s="11"/>
      <c r="H7" s="12">
        <v>1167625</v>
      </c>
      <c r="I7" s="12">
        <v>1167625</v>
      </c>
      <c r="J7" s="12"/>
      <c r="K7" s="12">
        <v>179580.73</v>
      </c>
      <c r="L7" s="12"/>
      <c r="M7" s="13"/>
      <c r="N7" s="14">
        <f>H7-B7</f>
        <v>21655</v>
      </c>
      <c r="O7" s="18">
        <f>(H7-B7)/B7</f>
        <v>1.8896655235302845E-2</v>
      </c>
      <c r="P7" s="19">
        <f t="shared" ref="P7:P41" si="2">I7-C7</f>
        <v>21655</v>
      </c>
      <c r="Q7" s="20">
        <f t="shared" si="1"/>
        <v>1.8896655235302845E-2</v>
      </c>
      <c r="R7" s="7"/>
    </row>
    <row r="8" spans="1:18" x14ac:dyDescent="0.25">
      <c r="A8" s="8" t="s">
        <v>13</v>
      </c>
      <c r="B8" s="9">
        <v>5120470.6299000001</v>
      </c>
      <c r="C8" s="10">
        <v>24755651.426922999</v>
      </c>
      <c r="D8" s="10">
        <v>19635180.797022998</v>
      </c>
      <c r="E8" s="10">
        <v>4652281.2794580003</v>
      </c>
      <c r="F8" s="10">
        <v>15836476.327085</v>
      </c>
      <c r="G8" s="11">
        <f t="shared" si="0"/>
        <v>0.63971155733199758</v>
      </c>
      <c r="H8" s="12">
        <v>101756236</v>
      </c>
      <c r="I8" s="12">
        <v>148786202.27000001</v>
      </c>
      <c r="J8" s="12">
        <v>47029966.270000011</v>
      </c>
      <c r="K8" s="12">
        <v>18705757.539999999</v>
      </c>
      <c r="L8" s="12">
        <v>47118904.329999983</v>
      </c>
      <c r="M8" s="21">
        <f t="shared" ref="M8:M16" si="3">L8/I8</f>
        <v>0.31668866878189444</v>
      </c>
      <c r="N8" s="14">
        <f t="shared" ref="N8:N41" si="4">H8-B8</f>
        <v>96635765.370100006</v>
      </c>
      <c r="O8" s="22">
        <f t="shared" ref="O8:O14" si="5">(H8-B8)/B8</f>
        <v>18.872438171173975</v>
      </c>
      <c r="P8" s="19">
        <f t="shared" si="2"/>
        <v>124030550.843077</v>
      </c>
      <c r="Q8" s="20">
        <f t="shared" si="1"/>
        <v>5.0101913580907684</v>
      </c>
      <c r="R8" s="7"/>
    </row>
    <row r="9" spans="1:18" x14ac:dyDescent="0.25">
      <c r="A9" s="8" t="s">
        <v>14</v>
      </c>
      <c r="B9" s="9">
        <v>3399702.8144999999</v>
      </c>
      <c r="C9" s="10">
        <v>5292024.4780440005</v>
      </c>
      <c r="D9" s="10">
        <v>1892321.6635439999</v>
      </c>
      <c r="E9" s="10">
        <v>552218.75029999996</v>
      </c>
      <c r="F9" s="10">
        <v>3015978.5962709999</v>
      </c>
      <c r="G9" s="11">
        <f t="shared" si="0"/>
        <v>0.56991017497820495</v>
      </c>
      <c r="H9" s="12">
        <v>152936042</v>
      </c>
      <c r="I9" s="12">
        <v>219888102.75999999</v>
      </c>
      <c r="J9" s="12">
        <v>66952060.759999998</v>
      </c>
      <c r="K9" s="12">
        <v>9652231.6600000001</v>
      </c>
      <c r="L9" s="12">
        <v>15051722.24</v>
      </c>
      <c r="M9" s="21">
        <f t="shared" si="3"/>
        <v>6.8451735455775958E-2</v>
      </c>
      <c r="N9" s="14">
        <f t="shared" si="4"/>
        <v>149536339.1855</v>
      </c>
      <c r="O9" s="22">
        <f t="shared" si="5"/>
        <v>43.985120860481025</v>
      </c>
      <c r="P9" s="19">
        <f t="shared" si="2"/>
        <v>214596078.28195599</v>
      </c>
      <c r="Q9" s="20">
        <f t="shared" si="1"/>
        <v>40.550847633507814</v>
      </c>
      <c r="R9" s="7"/>
    </row>
    <row r="10" spans="1:18" x14ac:dyDescent="0.25">
      <c r="A10" s="8" t="s">
        <v>15</v>
      </c>
      <c r="B10" s="9">
        <v>1137201686.5792</v>
      </c>
      <c r="C10" s="10">
        <v>1461187569.5689099</v>
      </c>
      <c r="D10" s="10">
        <v>323985882.98971403</v>
      </c>
      <c r="E10" s="10">
        <v>84048623.770324007</v>
      </c>
      <c r="F10" s="10">
        <v>1329328191.24</v>
      </c>
      <c r="G10" s="11">
        <f t="shared" si="0"/>
        <v>0.90975875987789034</v>
      </c>
      <c r="H10" s="12">
        <v>6096953397</v>
      </c>
      <c r="I10" s="12">
        <v>5950584845.1999998</v>
      </c>
      <c r="J10" s="12">
        <v>-146368551.80000013</v>
      </c>
      <c r="K10" s="12">
        <v>602816603.11999989</v>
      </c>
      <c r="L10" s="12">
        <v>3808958295.7999997</v>
      </c>
      <c r="M10" s="21">
        <f t="shared" si="3"/>
        <v>0.64009814075207594</v>
      </c>
      <c r="N10" s="14">
        <f t="shared" si="4"/>
        <v>4959751710.4208002</v>
      </c>
      <c r="O10" s="22">
        <f t="shared" si="5"/>
        <v>4.361365067387613</v>
      </c>
      <c r="P10" s="19">
        <f t="shared" si="2"/>
        <v>4489397275.6310902</v>
      </c>
      <c r="Q10" s="20">
        <f t="shared" si="1"/>
        <v>3.0724305141437691</v>
      </c>
      <c r="R10" s="7"/>
    </row>
    <row r="11" spans="1:18" x14ac:dyDescent="0.25">
      <c r="A11" s="8" t="s">
        <v>16</v>
      </c>
      <c r="B11" s="9">
        <v>18477573.713599999</v>
      </c>
      <c r="C11" s="10">
        <v>12572159.094148001</v>
      </c>
      <c r="D11" s="10">
        <v>-5905414.6194519997</v>
      </c>
      <c r="E11" s="10">
        <v>3352267.5382269998</v>
      </c>
      <c r="F11" s="10">
        <v>8747916.1752589997</v>
      </c>
      <c r="G11" s="11">
        <f t="shared" si="0"/>
        <v>0.6958165347534393</v>
      </c>
      <c r="H11" s="12">
        <v>95601131</v>
      </c>
      <c r="I11" s="12">
        <v>95601131</v>
      </c>
      <c r="J11" s="12"/>
      <c r="K11" s="12">
        <v>12584991.539999999</v>
      </c>
      <c r="L11" s="12">
        <v>34856806.230000004</v>
      </c>
      <c r="M11" s="21">
        <f t="shared" si="3"/>
        <v>0.3646066303336935</v>
      </c>
      <c r="N11" s="14">
        <f t="shared" si="4"/>
        <v>77123557.286400005</v>
      </c>
      <c r="O11" s="22">
        <f t="shared" si="5"/>
        <v>4.1739006690924452</v>
      </c>
      <c r="P11" s="19">
        <f t="shared" si="2"/>
        <v>83028971.905852005</v>
      </c>
      <c r="Q11" s="20">
        <f t="shared" si="1"/>
        <v>6.6041935425793126</v>
      </c>
      <c r="R11" s="7"/>
    </row>
    <row r="12" spans="1:18" x14ac:dyDescent="0.25">
      <c r="A12" s="8" t="s">
        <v>17</v>
      </c>
      <c r="B12" s="9">
        <v>266655020.05840003</v>
      </c>
      <c r="C12" s="10">
        <v>332547625.42447299</v>
      </c>
      <c r="D12" s="10">
        <v>65892605.366072997</v>
      </c>
      <c r="E12" s="10">
        <v>1396383.7264</v>
      </c>
      <c r="F12" s="10">
        <v>313751859.81983602</v>
      </c>
      <c r="G12" s="11">
        <f t="shared" si="0"/>
        <v>0.94347947732104376</v>
      </c>
      <c r="H12" s="12">
        <v>1809402764</v>
      </c>
      <c r="I12" s="12">
        <v>1809402764</v>
      </c>
      <c r="J12" s="12"/>
      <c r="K12" s="12">
        <v>2276605.8000000003</v>
      </c>
      <c r="L12" s="12">
        <v>1348820593.5500004</v>
      </c>
      <c r="M12" s="21">
        <f t="shared" si="3"/>
        <v>0.74545072019686631</v>
      </c>
      <c r="N12" s="14">
        <f t="shared" si="4"/>
        <v>1542747743.9415998</v>
      </c>
      <c r="O12" s="22">
        <f t="shared" si="5"/>
        <v>5.7855567227038263</v>
      </c>
      <c r="P12" s="19">
        <f t="shared" si="2"/>
        <v>1476855138.575527</v>
      </c>
      <c r="Q12" s="20">
        <f t="shared" si="1"/>
        <v>4.4410334811154586</v>
      </c>
      <c r="R12" s="7"/>
    </row>
    <row r="13" spans="1:18" x14ac:dyDescent="0.25">
      <c r="A13" s="8" t="s">
        <v>18</v>
      </c>
      <c r="B13" s="9">
        <v>1398905.4061</v>
      </c>
      <c r="C13" s="10">
        <v>1783614.4181959999</v>
      </c>
      <c r="D13" s="10">
        <v>384709.01209600002</v>
      </c>
      <c r="E13" s="10">
        <v>1287918.6790829999</v>
      </c>
      <c r="F13" s="10">
        <v>247332.293106</v>
      </c>
      <c r="G13" s="11">
        <f t="shared" si="0"/>
        <v>0.13866914877048322</v>
      </c>
      <c r="H13" s="12">
        <v>4775000</v>
      </c>
      <c r="I13" s="12">
        <v>3381850.8600000003</v>
      </c>
      <c r="J13" s="12">
        <v>-1393149.1399999997</v>
      </c>
      <c r="K13" s="12">
        <v>1604505.63</v>
      </c>
      <c r="L13" s="12">
        <v>262840.59999999998</v>
      </c>
      <c r="M13" s="21">
        <f t="shared" si="3"/>
        <v>7.7720931785856442E-2</v>
      </c>
      <c r="N13" s="14">
        <f t="shared" si="4"/>
        <v>3376094.5938999997</v>
      </c>
      <c r="O13" s="22">
        <f t="shared" si="5"/>
        <v>2.4133830487596684</v>
      </c>
      <c r="P13" s="19">
        <f t="shared" si="2"/>
        <v>1598236.4418040004</v>
      </c>
      <c r="Q13" s="20">
        <f t="shared" si="1"/>
        <v>0.89606611468217656</v>
      </c>
      <c r="R13" s="7"/>
    </row>
    <row r="14" spans="1:18" x14ac:dyDescent="0.25">
      <c r="A14" s="8" t="s">
        <v>19</v>
      </c>
      <c r="B14" s="9">
        <v>2521061.9676000001</v>
      </c>
      <c r="C14" s="10">
        <v>10631351.541768</v>
      </c>
      <c r="D14" s="10">
        <v>8110289.5741680004</v>
      </c>
      <c r="E14" s="10">
        <v>4163355.3162830002</v>
      </c>
      <c r="F14" s="10">
        <v>5530060.2386830002</v>
      </c>
      <c r="G14" s="11">
        <f t="shared" si="0"/>
        <v>0.52016530701263486</v>
      </c>
      <c r="H14" s="12">
        <v>90745415</v>
      </c>
      <c r="I14" s="12">
        <v>104209074.95999999</v>
      </c>
      <c r="J14" s="12">
        <v>13463659.960000001</v>
      </c>
      <c r="K14" s="12">
        <v>44571683.729999997</v>
      </c>
      <c r="L14" s="12">
        <v>21838752.849999998</v>
      </c>
      <c r="M14" s="21">
        <f t="shared" si="3"/>
        <v>0.20956670864205126</v>
      </c>
      <c r="N14" s="14">
        <f t="shared" si="4"/>
        <v>88224353.032399997</v>
      </c>
      <c r="O14" s="22">
        <f t="shared" si="5"/>
        <v>34.994916494015335</v>
      </c>
      <c r="P14" s="19">
        <f t="shared" si="2"/>
        <v>93577723.418231994</v>
      </c>
      <c r="Q14" s="20">
        <f t="shared" si="1"/>
        <v>8.8020533467064688</v>
      </c>
      <c r="R14" s="7"/>
    </row>
    <row r="15" spans="1:18" x14ac:dyDescent="0.25">
      <c r="A15" s="8" t="s">
        <v>20</v>
      </c>
      <c r="B15" s="9">
        <v>405000</v>
      </c>
      <c r="C15" s="10">
        <v>916721</v>
      </c>
      <c r="D15" s="10">
        <v>511721</v>
      </c>
      <c r="E15" s="10">
        <v>405000</v>
      </c>
      <c r="F15" s="10">
        <v>0</v>
      </c>
      <c r="G15" s="11"/>
      <c r="H15" s="12">
        <v>615120</v>
      </c>
      <c r="I15" s="12"/>
      <c r="J15" s="12">
        <v>-615120</v>
      </c>
      <c r="K15" s="12"/>
      <c r="L15" s="12"/>
      <c r="M15" s="21"/>
      <c r="N15" s="14">
        <f t="shared" si="4"/>
        <v>210120</v>
      </c>
      <c r="O15" s="23">
        <f>(H15-B15)/B15</f>
        <v>0.51881481481481484</v>
      </c>
      <c r="P15" s="24">
        <f t="shared" si="2"/>
        <v>-916721</v>
      </c>
      <c r="Q15" s="25">
        <f t="shared" si="1"/>
        <v>-1</v>
      </c>
      <c r="R15" s="7"/>
    </row>
    <row r="16" spans="1:18" x14ac:dyDescent="0.25">
      <c r="A16" s="8" t="s">
        <v>21</v>
      </c>
      <c r="B16" s="9">
        <v>12149386.2192</v>
      </c>
      <c r="C16" s="10">
        <v>11197382.821273999</v>
      </c>
      <c r="D16" s="10">
        <v>-952003.39792600099</v>
      </c>
      <c r="E16" s="10">
        <v>81855</v>
      </c>
      <c r="F16" s="10">
        <v>8438029.5289919991</v>
      </c>
      <c r="G16" s="11">
        <f>F16/C16</f>
        <v>0.7535715857602473</v>
      </c>
      <c r="H16" s="12">
        <v>45738034</v>
      </c>
      <c r="I16" s="12">
        <v>85794493.260000005</v>
      </c>
      <c r="J16" s="12">
        <v>40056459.260000005</v>
      </c>
      <c r="K16" s="12">
        <v>1460000</v>
      </c>
      <c r="L16" s="12">
        <v>50135417.859999999</v>
      </c>
      <c r="M16" s="21">
        <f t="shared" si="3"/>
        <v>0.58436638477559089</v>
      </c>
      <c r="N16" s="14">
        <f t="shared" si="4"/>
        <v>33588647.7808</v>
      </c>
      <c r="O16" s="22">
        <f t="shared" ref="O16:O25" si="6">(H16-B16)/B16</f>
        <v>2.764637420754553</v>
      </c>
      <c r="P16" s="19">
        <f t="shared" si="2"/>
        <v>74597110.438726008</v>
      </c>
      <c r="Q16" s="20">
        <f t="shared" si="1"/>
        <v>6.6620130462091867</v>
      </c>
      <c r="R16" s="7"/>
    </row>
    <row r="17" spans="1:18" x14ac:dyDescent="0.25">
      <c r="A17" s="8" t="s">
        <v>22</v>
      </c>
      <c r="B17" s="9">
        <v>10004.5</v>
      </c>
      <c r="C17" s="10">
        <v>10004.5</v>
      </c>
      <c r="D17" s="10">
        <v>0</v>
      </c>
      <c r="E17" s="10">
        <v>9095</v>
      </c>
      <c r="F17" s="10">
        <v>0</v>
      </c>
      <c r="G17" s="11"/>
      <c r="H17" s="12">
        <v>55500</v>
      </c>
      <c r="I17" s="12">
        <v>55500</v>
      </c>
      <c r="J17" s="12"/>
      <c r="K17" s="12">
        <v>50845.9</v>
      </c>
      <c r="L17" s="12"/>
      <c r="M17" s="21"/>
      <c r="N17" s="14">
        <f t="shared" si="4"/>
        <v>45495.5</v>
      </c>
      <c r="O17" s="22">
        <f t="shared" si="6"/>
        <v>4.5475036233694839</v>
      </c>
      <c r="P17" s="19">
        <f t="shared" si="2"/>
        <v>45495.5</v>
      </c>
      <c r="Q17" s="20">
        <f t="shared" si="1"/>
        <v>4.5475036233694839</v>
      </c>
      <c r="R17" s="7"/>
    </row>
    <row r="18" spans="1:18" x14ac:dyDescent="0.25">
      <c r="A18" s="8" t="s">
        <v>23</v>
      </c>
      <c r="B18" s="9">
        <v>1530870.7638000001</v>
      </c>
      <c r="C18" s="10">
        <v>1530870.7638000001</v>
      </c>
      <c r="D18" s="10">
        <v>0</v>
      </c>
      <c r="E18" s="10">
        <v>736695</v>
      </c>
      <c r="F18" s="10">
        <v>0</v>
      </c>
      <c r="G18" s="11"/>
      <c r="H18" s="12">
        <v>5000</v>
      </c>
      <c r="I18" s="12">
        <v>5000</v>
      </c>
      <c r="J18" s="12"/>
      <c r="K18" s="12">
        <v>769</v>
      </c>
      <c r="L18" s="12"/>
      <c r="M18" s="21"/>
      <c r="N18" s="14">
        <f t="shared" si="4"/>
        <v>-1525870.7638000001</v>
      </c>
      <c r="O18" s="22">
        <f t="shared" si="6"/>
        <v>-0.99673388497694682</v>
      </c>
      <c r="P18" s="19">
        <f t="shared" si="2"/>
        <v>-1525870.7638000001</v>
      </c>
      <c r="Q18" s="20">
        <f t="shared" si="1"/>
        <v>-0.99673388497694682</v>
      </c>
      <c r="R18" s="7"/>
    </row>
    <row r="19" spans="1:18" x14ac:dyDescent="0.25">
      <c r="A19" s="8" t="s">
        <v>24</v>
      </c>
      <c r="B19" s="9">
        <v>28126468.126700003</v>
      </c>
      <c r="C19" s="10">
        <v>5207068.1266999999</v>
      </c>
      <c r="D19" s="10">
        <v>-22919400</v>
      </c>
      <c r="E19" s="10">
        <v>61846</v>
      </c>
      <c r="F19" s="10">
        <v>2583132.6068239999</v>
      </c>
      <c r="G19" s="11">
        <f>F19/C19</f>
        <v>0.49608196858009429</v>
      </c>
      <c r="H19" s="12">
        <v>115250000</v>
      </c>
      <c r="I19" s="12">
        <v>44129741.719999999</v>
      </c>
      <c r="J19" s="12">
        <v>-71120258.280000001</v>
      </c>
      <c r="K19" s="12">
        <v>18962625.239999998</v>
      </c>
      <c r="L19" s="12">
        <v>8861135.8499999996</v>
      </c>
      <c r="M19" s="21">
        <f>L19/I19</f>
        <v>0.20079736487521868</v>
      </c>
      <c r="N19" s="14">
        <f t="shared" si="4"/>
        <v>87123531.873300001</v>
      </c>
      <c r="O19" s="22">
        <f t="shared" si="6"/>
        <v>3.0975638846953215</v>
      </c>
      <c r="P19" s="19">
        <f t="shared" si="2"/>
        <v>38922673.5933</v>
      </c>
      <c r="Q19" s="20">
        <f t="shared" si="1"/>
        <v>7.4749691469789541</v>
      </c>
      <c r="R19" s="7"/>
    </row>
    <row r="20" spans="1:18" x14ac:dyDescent="0.25">
      <c r="A20" s="8" t="s">
        <v>25</v>
      </c>
      <c r="B20" s="9">
        <v>873120</v>
      </c>
      <c r="C20" s="10">
        <v>50684.563248999999</v>
      </c>
      <c r="D20" s="10">
        <v>-822435.436751</v>
      </c>
      <c r="E20" s="10">
        <v>0</v>
      </c>
      <c r="F20" s="10">
        <v>19578.122555999998</v>
      </c>
      <c r="G20" s="11">
        <f>F20/C20</f>
        <v>0.3862738731676113</v>
      </c>
      <c r="H20" s="12">
        <v>5005000</v>
      </c>
      <c r="I20" s="12">
        <v>5004231</v>
      </c>
      <c r="J20" s="12">
        <v>-769</v>
      </c>
      <c r="K20" s="12">
        <v>769000</v>
      </c>
      <c r="L20" s="12">
        <v>871911.64</v>
      </c>
      <c r="M20" s="21">
        <f>L20/I20</f>
        <v>0.1742348904357133</v>
      </c>
      <c r="N20" s="14">
        <f t="shared" si="4"/>
        <v>4131880</v>
      </c>
      <c r="O20" s="22">
        <f t="shared" si="6"/>
        <v>4.7323162910023822</v>
      </c>
      <c r="P20" s="19">
        <f t="shared" si="2"/>
        <v>4953546.4367509997</v>
      </c>
      <c r="Q20" s="20">
        <f t="shared" si="1"/>
        <v>97.732842491224048</v>
      </c>
      <c r="R20" s="7"/>
    </row>
    <row r="21" spans="1:18" x14ac:dyDescent="0.25">
      <c r="A21" s="8" t="s">
        <v>26</v>
      </c>
      <c r="B21" s="9">
        <v>5840233.4683999997</v>
      </c>
      <c r="C21" s="10">
        <v>24878557.66076</v>
      </c>
      <c r="D21" s="10">
        <v>19038324.192359999</v>
      </c>
      <c r="E21" s="10">
        <v>11593144.088284001</v>
      </c>
      <c r="F21" s="10">
        <v>13210489.149832999</v>
      </c>
      <c r="G21" s="11">
        <f>F21/C21</f>
        <v>0.53099899640361381</v>
      </c>
      <c r="H21" s="12">
        <v>31410463</v>
      </c>
      <c r="I21" s="12">
        <v>31410463</v>
      </c>
      <c r="J21" s="12"/>
      <c r="K21" s="12">
        <v>4809397.21</v>
      </c>
      <c r="L21" s="12">
        <v>3234374.25</v>
      </c>
      <c r="M21" s="21">
        <f>L21/I21</f>
        <v>0.10297123764141904</v>
      </c>
      <c r="N21" s="14">
        <f t="shared" si="4"/>
        <v>25570229.531599998</v>
      </c>
      <c r="O21" s="22">
        <f t="shared" si="6"/>
        <v>4.378288927994733</v>
      </c>
      <c r="P21" s="19">
        <f t="shared" si="2"/>
        <v>6531905.3392399997</v>
      </c>
      <c r="Q21" s="20">
        <f t="shared" si="1"/>
        <v>0.26255160883150896</v>
      </c>
      <c r="R21" s="7"/>
    </row>
    <row r="22" spans="1:18" x14ac:dyDescent="0.25">
      <c r="A22" s="8" t="s">
        <v>27</v>
      </c>
      <c r="B22" s="9">
        <v>12521.4503</v>
      </c>
      <c r="C22" s="10">
        <v>11905.334991</v>
      </c>
      <c r="D22" s="10">
        <v>-616.11530900000105</v>
      </c>
      <c r="E22" s="10">
        <v>10702.4503</v>
      </c>
      <c r="F22" s="10">
        <v>1202.884691</v>
      </c>
      <c r="G22" s="11">
        <f>F22/C22</f>
        <v>0.10103745017753277</v>
      </c>
      <c r="H22" s="12">
        <v>175000</v>
      </c>
      <c r="I22" s="12">
        <v>175000</v>
      </c>
      <c r="J22" s="12"/>
      <c r="K22" s="12">
        <v>26915</v>
      </c>
      <c r="L22" s="12">
        <v>55715.16</v>
      </c>
      <c r="M22" s="21">
        <f>L22/I22</f>
        <v>0.31837234285714289</v>
      </c>
      <c r="N22" s="14">
        <f t="shared" si="4"/>
        <v>162478.5497</v>
      </c>
      <c r="O22" s="22">
        <f t="shared" si="6"/>
        <v>12.976016819712969</v>
      </c>
      <c r="P22" s="19">
        <f t="shared" si="2"/>
        <v>163094.66500899999</v>
      </c>
      <c r="Q22" s="25">
        <f t="shared" si="1"/>
        <v>13.699292387177145</v>
      </c>
      <c r="R22" s="7"/>
    </row>
    <row r="23" spans="1:18" x14ac:dyDescent="0.25">
      <c r="A23" s="8" t="s">
        <v>28</v>
      </c>
      <c r="B23" s="9">
        <v>9718007.5</v>
      </c>
      <c r="C23" s="10">
        <v>9718007.5</v>
      </c>
      <c r="D23" s="10">
        <v>0</v>
      </c>
      <c r="E23" s="10">
        <v>127330</v>
      </c>
      <c r="F23" s="10">
        <v>1937345.775281</v>
      </c>
      <c r="G23" s="11">
        <f>F23/C23</f>
        <v>0.19935627496490407</v>
      </c>
      <c r="H23" s="12">
        <v>114810097</v>
      </c>
      <c r="I23" s="12">
        <v>114804205</v>
      </c>
      <c r="J23" s="12">
        <v>-5892</v>
      </c>
      <c r="K23" s="12">
        <v>32660752.57</v>
      </c>
      <c r="L23" s="12">
        <v>18523785.18</v>
      </c>
      <c r="M23" s="21">
        <f t="shared" ref="M23" si="7">L23/I23</f>
        <v>0.1613511036464213</v>
      </c>
      <c r="N23" s="14">
        <f t="shared" si="4"/>
        <v>105092089.5</v>
      </c>
      <c r="O23" s="22">
        <f t="shared" si="6"/>
        <v>10.814160155772672</v>
      </c>
      <c r="P23" s="19">
        <f t="shared" si="2"/>
        <v>105086197.5</v>
      </c>
      <c r="Q23" s="20">
        <f>(I23-C23)/C23</f>
        <v>10.813553858648493</v>
      </c>
      <c r="R23" s="7"/>
    </row>
    <row r="24" spans="1:18" x14ac:dyDescent="0.25">
      <c r="A24" s="8" t="s">
        <v>29</v>
      </c>
      <c r="B24" s="9">
        <v>3236586.5360999997</v>
      </c>
      <c r="C24" s="10">
        <v>3108368.2638300001</v>
      </c>
      <c r="D24" s="10">
        <v>-128218.27227</v>
      </c>
      <c r="E24" s="10">
        <v>409071.00096899999</v>
      </c>
      <c r="F24" s="10">
        <v>2450000.1950949999</v>
      </c>
      <c r="G24" s="11">
        <f t="shared" ref="G24" si="8">F24/C24</f>
        <v>0.78819495862315014</v>
      </c>
      <c r="H24" s="12"/>
      <c r="I24" s="12"/>
      <c r="J24" s="12"/>
      <c r="K24" s="12"/>
      <c r="L24" s="12"/>
      <c r="M24" s="21"/>
      <c r="N24" s="26">
        <f t="shared" si="4"/>
        <v>-3236586.5360999997</v>
      </c>
      <c r="O24" s="27" t="s">
        <v>30</v>
      </c>
      <c r="P24" s="24">
        <f t="shared" si="2"/>
        <v>-3108368.2638300001</v>
      </c>
      <c r="Q24" s="28" t="s">
        <v>30</v>
      </c>
      <c r="R24" s="29" t="s">
        <v>31</v>
      </c>
    </row>
    <row r="25" spans="1:18" x14ac:dyDescent="0.25">
      <c r="A25" s="8" t="s">
        <v>32</v>
      </c>
      <c r="B25" s="9">
        <v>2364700</v>
      </c>
      <c r="C25" s="10">
        <v>2364700</v>
      </c>
      <c r="D25" s="10">
        <v>0</v>
      </c>
      <c r="E25" s="10">
        <v>2364700</v>
      </c>
      <c r="F25" s="10">
        <v>0</v>
      </c>
      <c r="G25" s="11"/>
      <c r="H25" s="12">
        <v>5007500</v>
      </c>
      <c r="I25" s="12">
        <v>6241577.5</v>
      </c>
      <c r="J25" s="12">
        <v>1234077.5</v>
      </c>
      <c r="K25" s="12">
        <v>307600</v>
      </c>
      <c r="L25" s="12">
        <v>8645.25</v>
      </c>
      <c r="M25" s="21">
        <f>L25/I25</f>
        <v>1.3851065696132109E-3</v>
      </c>
      <c r="N25" s="26">
        <f t="shared" si="4"/>
        <v>2642800</v>
      </c>
      <c r="O25" s="23">
        <f t="shared" si="6"/>
        <v>1.1176047701611198</v>
      </c>
      <c r="P25" s="24">
        <f t="shared" si="2"/>
        <v>3876877.5</v>
      </c>
      <c r="Q25" s="25">
        <f t="shared" ref="Q25" si="9">(I25-C25)/C25</f>
        <v>1.6394796380090497</v>
      </c>
      <c r="R25" s="7"/>
    </row>
    <row r="26" spans="1:18" x14ac:dyDescent="0.25">
      <c r="A26" s="8" t="s">
        <v>33</v>
      </c>
      <c r="B26" s="9">
        <v>15635291.625600001</v>
      </c>
      <c r="C26" s="10">
        <v>21707945.674399</v>
      </c>
      <c r="D26" s="10">
        <v>6072654.0487989997</v>
      </c>
      <c r="E26" s="10">
        <v>3421200.77514</v>
      </c>
      <c r="F26" s="10">
        <v>3610269.4723299998</v>
      </c>
      <c r="G26" s="11">
        <f>F26/C26</f>
        <v>0.16631096864166778</v>
      </c>
      <c r="H26" s="12">
        <v>45330675</v>
      </c>
      <c r="I26" s="12">
        <v>79410998.840000004</v>
      </c>
      <c r="J26" s="12">
        <v>34080323.840000004</v>
      </c>
      <c r="K26" s="12">
        <v>2409920.2000000002</v>
      </c>
      <c r="L26" s="12">
        <v>5305908.6399999997</v>
      </c>
      <c r="M26" s="21">
        <f>L26/I26</f>
        <v>6.681579022435577E-2</v>
      </c>
      <c r="N26" s="26">
        <f t="shared" si="4"/>
        <v>29695383.374399997</v>
      </c>
      <c r="O26" s="23">
        <f>(H26-B26)/B26</f>
        <v>1.8992535659379135</v>
      </c>
      <c r="P26" s="24">
        <f t="shared" si="2"/>
        <v>57703053.165601</v>
      </c>
      <c r="Q26" s="20">
        <f>(I26-C26)/C26</f>
        <v>2.6581535641878995</v>
      </c>
      <c r="R26" s="7"/>
    </row>
    <row r="27" spans="1:18" x14ac:dyDescent="0.25">
      <c r="A27" s="8" t="s">
        <v>34</v>
      </c>
      <c r="B27" s="9">
        <v>346853.65030000004</v>
      </c>
      <c r="C27" s="10">
        <v>346853.65029999998</v>
      </c>
      <c r="D27" s="10">
        <v>0</v>
      </c>
      <c r="E27" s="10">
        <v>345944.15029999998</v>
      </c>
      <c r="F27" s="10">
        <v>0</v>
      </c>
      <c r="G27" s="11"/>
      <c r="H27" s="12"/>
      <c r="I27" s="12"/>
      <c r="J27" s="12"/>
      <c r="K27" s="12"/>
      <c r="L27" s="12"/>
      <c r="M27" s="21"/>
      <c r="N27" s="26">
        <f t="shared" si="4"/>
        <v>-346853.65030000004</v>
      </c>
      <c r="O27" s="27" t="s">
        <v>30</v>
      </c>
      <c r="P27" s="24">
        <f t="shared" si="2"/>
        <v>-346853.65029999998</v>
      </c>
      <c r="Q27" s="28" t="s">
        <v>30</v>
      </c>
      <c r="R27" s="29" t="s">
        <v>31</v>
      </c>
    </row>
    <row r="28" spans="1:18" x14ac:dyDescent="0.25">
      <c r="A28" s="8" t="s">
        <v>35</v>
      </c>
      <c r="B28" s="9">
        <v>202697737.31760001</v>
      </c>
      <c r="C28" s="10">
        <v>155290715.78260401</v>
      </c>
      <c r="D28" s="10">
        <v>-47407021.534996003</v>
      </c>
      <c r="E28" s="10">
        <v>14154905.882568</v>
      </c>
      <c r="F28" s="10">
        <v>116966951.88956</v>
      </c>
      <c r="G28" s="11">
        <f>F28/C28</f>
        <v>0.75321278094503363</v>
      </c>
      <c r="H28" s="12">
        <v>571321463</v>
      </c>
      <c r="I28" s="12">
        <v>691993484.77999997</v>
      </c>
      <c r="J28" s="12">
        <v>120672021.78</v>
      </c>
      <c r="K28" s="12">
        <v>92803622.719999999</v>
      </c>
      <c r="L28" s="12">
        <v>255577860.49000001</v>
      </c>
      <c r="M28" s="21">
        <f>L28/I28</f>
        <v>0.36933564565460303</v>
      </c>
      <c r="N28" s="26">
        <f t="shared" si="4"/>
        <v>368623725.68239999</v>
      </c>
      <c r="O28" s="91">
        <f>(H28-B28)/B28</f>
        <v>1.818588261322406</v>
      </c>
      <c r="P28" s="24">
        <f t="shared" si="2"/>
        <v>536702768.99739599</v>
      </c>
      <c r="Q28" s="90">
        <f>(I28-C28)/C28</f>
        <v>3.4561162674318653</v>
      </c>
      <c r="R28" s="7"/>
    </row>
    <row r="29" spans="1:18" x14ac:dyDescent="0.25">
      <c r="A29" s="8" t="s">
        <v>36</v>
      </c>
      <c r="B29" s="9"/>
      <c r="C29" s="10"/>
      <c r="D29" s="10"/>
      <c r="E29" s="10"/>
      <c r="F29" s="10"/>
      <c r="G29" s="11"/>
      <c r="H29" s="12">
        <v>23986896</v>
      </c>
      <c r="I29" s="12">
        <v>48325936.550000012</v>
      </c>
      <c r="J29" s="12">
        <v>24339040.550000004</v>
      </c>
      <c r="K29" s="12">
        <v>1870353.8</v>
      </c>
      <c r="L29" s="12">
        <v>5266010.42</v>
      </c>
      <c r="M29" s="21">
        <f t="shared" ref="M29:M33" si="10">L29/I29</f>
        <v>0.10896861594294335</v>
      </c>
      <c r="N29" s="26">
        <f t="shared" si="4"/>
        <v>23986896</v>
      </c>
      <c r="O29" s="27" t="s">
        <v>30</v>
      </c>
      <c r="P29" s="24">
        <f t="shared" si="2"/>
        <v>48325936.550000012</v>
      </c>
      <c r="Q29" s="28" t="s">
        <v>30</v>
      </c>
      <c r="R29" s="30" t="s">
        <v>37</v>
      </c>
    </row>
    <row r="30" spans="1:18" x14ac:dyDescent="0.25">
      <c r="A30" s="8" t="s">
        <v>38</v>
      </c>
      <c r="B30" s="9">
        <v>10333085.979000002</v>
      </c>
      <c r="C30" s="10">
        <v>13893890.483925</v>
      </c>
      <c r="D30" s="10">
        <v>3560804.504925</v>
      </c>
      <c r="E30" s="10">
        <v>2999926.9963000002</v>
      </c>
      <c r="F30" s="10">
        <v>5905003.8746999996</v>
      </c>
      <c r="G30" s="11">
        <f>F30/C30</f>
        <v>0.42500722756754061</v>
      </c>
      <c r="H30" s="12"/>
      <c r="I30" s="12"/>
      <c r="J30" s="12"/>
      <c r="K30" s="12"/>
      <c r="L30" s="12"/>
      <c r="M30" s="21"/>
      <c r="N30" s="26">
        <f t="shared" si="4"/>
        <v>-10333085.979000002</v>
      </c>
      <c r="O30" s="27" t="s">
        <v>30</v>
      </c>
      <c r="P30" s="24">
        <f t="shared" si="2"/>
        <v>-13893890.483925</v>
      </c>
      <c r="Q30" s="28" t="s">
        <v>30</v>
      </c>
      <c r="R30" s="29" t="s">
        <v>31</v>
      </c>
    </row>
    <row r="31" spans="1:18" x14ac:dyDescent="0.25">
      <c r="A31" s="8" t="s">
        <v>39</v>
      </c>
      <c r="B31" s="9">
        <v>24719227.907700002</v>
      </c>
      <c r="C31" s="10">
        <v>51461029.397699997</v>
      </c>
      <c r="D31" s="10">
        <v>26741801.489999998</v>
      </c>
      <c r="E31" s="10">
        <v>5850588.8603410004</v>
      </c>
      <c r="F31" s="10">
        <v>32667046.177338</v>
      </c>
      <c r="G31" s="11">
        <f t="shared" ref="G31" si="11">F31/C31</f>
        <v>0.63479193012019353</v>
      </c>
      <c r="H31" s="12"/>
      <c r="I31" s="12"/>
      <c r="J31" s="12"/>
      <c r="K31" s="12"/>
      <c r="L31" s="12"/>
      <c r="M31" s="21"/>
      <c r="N31" s="26">
        <f t="shared" si="4"/>
        <v>-24719227.907700002</v>
      </c>
      <c r="O31" s="27" t="s">
        <v>30</v>
      </c>
      <c r="P31" s="24">
        <f t="shared" si="2"/>
        <v>-51461029.397699997</v>
      </c>
      <c r="Q31" s="28" t="s">
        <v>30</v>
      </c>
      <c r="R31" s="29" t="s">
        <v>31</v>
      </c>
    </row>
    <row r="32" spans="1:18" x14ac:dyDescent="0.25">
      <c r="A32" s="8" t="s">
        <v>40</v>
      </c>
      <c r="B32" s="9"/>
      <c r="C32" s="10"/>
      <c r="D32" s="10"/>
      <c r="E32" s="10"/>
      <c r="F32" s="10"/>
      <c r="G32" s="11"/>
      <c r="H32" s="12"/>
      <c r="I32" s="12">
        <v>293237939.14999998</v>
      </c>
      <c r="J32" s="12">
        <v>293237939.14999998</v>
      </c>
      <c r="K32" s="12">
        <v>76803974.399999991</v>
      </c>
      <c r="L32" s="12">
        <v>47298557.780000001</v>
      </c>
      <c r="M32" s="21">
        <f t="shared" si="10"/>
        <v>0.16129753850099654</v>
      </c>
      <c r="N32" s="27" t="s">
        <v>30</v>
      </c>
      <c r="O32" s="27" t="s">
        <v>30</v>
      </c>
      <c r="P32" s="24">
        <f t="shared" si="2"/>
        <v>293237939.14999998</v>
      </c>
      <c r="Q32" s="28" t="s">
        <v>30</v>
      </c>
      <c r="R32" s="30" t="s">
        <v>37</v>
      </c>
    </row>
    <row r="33" spans="1:18" x14ac:dyDescent="0.25">
      <c r="A33" s="8" t="s">
        <v>41</v>
      </c>
      <c r="B33" s="9"/>
      <c r="C33" s="10"/>
      <c r="D33" s="10"/>
      <c r="E33" s="10"/>
      <c r="F33" s="10"/>
      <c r="G33" s="11"/>
      <c r="H33" s="12">
        <v>36468469</v>
      </c>
      <c r="I33" s="12">
        <v>84408565.069999993</v>
      </c>
      <c r="J33" s="12">
        <v>47940096.07</v>
      </c>
      <c r="K33" s="12">
        <v>5791920.75</v>
      </c>
      <c r="L33" s="12">
        <v>14224256.460000001</v>
      </c>
      <c r="M33" s="21">
        <f t="shared" si="10"/>
        <v>0.16851674291825516</v>
      </c>
      <c r="N33" s="26">
        <f t="shared" si="4"/>
        <v>36468469</v>
      </c>
      <c r="O33" s="27" t="s">
        <v>30</v>
      </c>
      <c r="P33" s="24">
        <f t="shared" si="2"/>
        <v>84408565.069999993</v>
      </c>
      <c r="Q33" s="28" t="s">
        <v>30</v>
      </c>
      <c r="R33" s="30" t="s">
        <v>37</v>
      </c>
    </row>
    <row r="34" spans="1:18" x14ac:dyDescent="0.25">
      <c r="A34" s="8" t="s">
        <v>42</v>
      </c>
      <c r="B34" s="9">
        <v>53239168.122300006</v>
      </c>
      <c r="C34" s="10">
        <v>65280551.838597998</v>
      </c>
      <c r="D34" s="10">
        <v>12041383.716298001</v>
      </c>
      <c r="E34" s="10">
        <v>40216081.121866003</v>
      </c>
      <c r="F34" s="10">
        <v>22752344.609797001</v>
      </c>
      <c r="G34" s="11">
        <f>F34/C34</f>
        <v>0.34853174443210472</v>
      </c>
      <c r="H34" s="12"/>
      <c r="I34" s="12"/>
      <c r="J34" s="12"/>
      <c r="K34" s="12"/>
      <c r="L34" s="12"/>
      <c r="M34" s="21"/>
      <c r="N34" s="26">
        <f t="shared" si="4"/>
        <v>-53239168.122300006</v>
      </c>
      <c r="O34" s="27" t="s">
        <v>30</v>
      </c>
      <c r="P34" s="24">
        <f t="shared" si="2"/>
        <v>-65280551.838597998</v>
      </c>
      <c r="Q34" s="28" t="s">
        <v>30</v>
      </c>
      <c r="R34" s="29" t="s">
        <v>31</v>
      </c>
    </row>
    <row r="35" spans="1:18" x14ac:dyDescent="0.25">
      <c r="A35" s="8" t="s">
        <v>43</v>
      </c>
      <c r="B35" s="9"/>
      <c r="C35" s="10"/>
      <c r="D35" s="10"/>
      <c r="E35" s="10"/>
      <c r="F35" s="10"/>
      <c r="G35" s="11"/>
      <c r="H35" s="12">
        <v>15504609</v>
      </c>
      <c r="I35" s="12">
        <v>37926609</v>
      </c>
      <c r="J35" s="12">
        <v>22422000</v>
      </c>
      <c r="K35" s="12">
        <v>33296199.619999997</v>
      </c>
      <c r="L35" s="12"/>
      <c r="M35" s="21"/>
      <c r="N35" s="24">
        <f t="shared" si="4"/>
        <v>15504609</v>
      </c>
      <c r="O35" s="27" t="s">
        <v>30</v>
      </c>
      <c r="P35" s="24">
        <f t="shared" si="2"/>
        <v>37926609</v>
      </c>
      <c r="Q35" s="28" t="s">
        <v>30</v>
      </c>
      <c r="R35" s="30" t="s">
        <v>37</v>
      </c>
    </row>
    <row r="36" spans="1:18" x14ac:dyDescent="0.25">
      <c r="A36" s="8" t="s">
        <v>44</v>
      </c>
      <c r="B36" s="9">
        <v>509320</v>
      </c>
      <c r="C36" s="10">
        <v>509320</v>
      </c>
      <c r="D36" s="10">
        <v>0</v>
      </c>
      <c r="E36" s="10">
        <v>509320</v>
      </c>
      <c r="F36" s="10">
        <v>0</v>
      </c>
      <c r="G36" s="11"/>
      <c r="H36" s="12">
        <v>2205000</v>
      </c>
      <c r="I36" s="12">
        <v>2205000</v>
      </c>
      <c r="J36" s="12"/>
      <c r="K36" s="12">
        <v>2200769</v>
      </c>
      <c r="L36" s="12"/>
      <c r="M36" s="21"/>
      <c r="N36" s="19">
        <f t="shared" si="4"/>
        <v>1695680</v>
      </c>
      <c r="O36" s="22">
        <f>(H36-B36)/B36</f>
        <v>3.3293018141836175</v>
      </c>
      <c r="P36" s="19">
        <f t="shared" si="2"/>
        <v>1695680</v>
      </c>
      <c r="Q36" s="20">
        <f>(I36-C36)/C36</f>
        <v>3.3293018141836175</v>
      </c>
      <c r="R36" s="7"/>
    </row>
    <row r="37" spans="1:18" x14ac:dyDescent="0.25">
      <c r="A37" s="8" t="s">
        <v>45</v>
      </c>
      <c r="B37" s="9">
        <v>6117291.3611000003</v>
      </c>
      <c r="C37" s="10">
        <v>208666.917877</v>
      </c>
      <c r="D37" s="10">
        <v>-5908624.4432229996</v>
      </c>
      <c r="E37" s="10">
        <v>173714.5</v>
      </c>
      <c r="F37" s="10">
        <v>9575.0668420000002</v>
      </c>
      <c r="G37" s="11">
        <f t="shared" ref="G37:G42" si="12">F37/C37</f>
        <v>4.5886846556309813E-2</v>
      </c>
      <c r="H37" s="12">
        <v>27002159</v>
      </c>
      <c r="I37" s="12">
        <v>38457151</v>
      </c>
      <c r="J37" s="12">
        <v>11454992</v>
      </c>
      <c r="K37" s="12">
        <v>667559.06000000006</v>
      </c>
      <c r="L37" s="12">
        <v>223</v>
      </c>
      <c r="M37" s="21"/>
      <c r="N37" s="19">
        <f t="shared" si="4"/>
        <v>20884867.638900001</v>
      </c>
      <c r="O37" s="22">
        <f>(H37-B37)/B37</f>
        <v>3.4140710988048348</v>
      </c>
      <c r="P37" s="19">
        <f t="shared" si="2"/>
        <v>38248484.082122996</v>
      </c>
      <c r="Q37" s="20">
        <f>(I37-C37)/C37</f>
        <v>183.29922381212722</v>
      </c>
      <c r="R37" s="7"/>
    </row>
    <row r="38" spans="1:18" ht="15.75" customHeight="1" x14ac:dyDescent="0.25">
      <c r="A38" s="8" t="s">
        <v>46</v>
      </c>
      <c r="B38" s="9">
        <v>11118.2737</v>
      </c>
      <c r="C38" s="10">
        <v>49917.543700000002</v>
      </c>
      <c r="D38" s="10">
        <v>38799.269999999997</v>
      </c>
      <c r="E38" s="10">
        <v>0</v>
      </c>
      <c r="F38" s="10">
        <v>17881.011927</v>
      </c>
      <c r="G38" s="11">
        <f t="shared" si="12"/>
        <v>0.35821097356999959</v>
      </c>
      <c r="H38" s="12">
        <v>375556</v>
      </c>
      <c r="I38" s="12">
        <v>375556</v>
      </c>
      <c r="J38" s="12"/>
      <c r="K38" s="12">
        <v>42380.51</v>
      </c>
      <c r="L38" s="12">
        <v>18664.949999999997</v>
      </c>
      <c r="M38" s="21">
        <f>L38/I38</f>
        <v>4.9699512189926395E-2</v>
      </c>
      <c r="N38" s="19">
        <f t="shared" si="4"/>
        <v>364437.72629999998</v>
      </c>
      <c r="O38" s="22">
        <f>(H38-B38)/B38</f>
        <v>32.778265415430454</v>
      </c>
      <c r="P38" s="19">
        <f t="shared" si="2"/>
        <v>325638.45630000002</v>
      </c>
      <c r="Q38" s="20">
        <f>(I38-C38)/C38</f>
        <v>6.5235272443904329</v>
      </c>
      <c r="R38" s="7"/>
    </row>
    <row r="39" spans="1:18" x14ac:dyDescent="0.25">
      <c r="A39" s="8" t="s">
        <v>47</v>
      </c>
      <c r="B39" s="9">
        <v>401289.4081</v>
      </c>
      <c r="C39" s="10">
        <v>1051799.8370330001</v>
      </c>
      <c r="D39" s="10">
        <v>650510.42893299996</v>
      </c>
      <c r="E39" s="10">
        <v>54115.25</v>
      </c>
      <c r="F39" s="10">
        <v>519956.12955999997</v>
      </c>
      <c r="G39" s="31">
        <f t="shared" si="12"/>
        <v>0.49434893527530221</v>
      </c>
      <c r="H39" s="12">
        <v>4808535</v>
      </c>
      <c r="I39" s="12">
        <v>22670229.790000003</v>
      </c>
      <c r="J39" s="12">
        <v>17861694.790000003</v>
      </c>
      <c r="K39" s="12">
        <v>2686151.02</v>
      </c>
      <c r="L39" s="12">
        <v>1765924.82</v>
      </c>
      <c r="M39" s="21">
        <f t="shared" ref="M39:M40" si="13">L39/I39</f>
        <v>7.7896202921549654E-2</v>
      </c>
      <c r="N39" s="19">
        <f t="shared" si="4"/>
        <v>4407245.5919000003</v>
      </c>
      <c r="O39" s="22">
        <f>(H39-B39)/B39</f>
        <v>10.982710988478741</v>
      </c>
      <c r="P39" s="19">
        <f t="shared" si="2"/>
        <v>21618429.952967003</v>
      </c>
      <c r="Q39" s="20">
        <f>(I39-C39)/C39</f>
        <v>20.553749099210716</v>
      </c>
      <c r="R39" s="7"/>
    </row>
    <row r="40" spans="1:18" x14ac:dyDescent="0.25">
      <c r="A40" s="8" t="s">
        <v>48</v>
      </c>
      <c r="B40" s="9">
        <v>62146293.980599999</v>
      </c>
      <c r="C40" s="10">
        <v>49509529.630800001</v>
      </c>
      <c r="D40" s="10">
        <v>-12636764.3498</v>
      </c>
      <c r="E40" s="10">
        <v>176988.7</v>
      </c>
      <c r="F40" s="10">
        <v>19041905.606908001</v>
      </c>
      <c r="G40" s="11">
        <f t="shared" si="12"/>
        <v>0.3846109173103916</v>
      </c>
      <c r="H40" s="12">
        <v>333709449</v>
      </c>
      <c r="I40" s="12">
        <v>333715341</v>
      </c>
      <c r="J40" s="12">
        <v>5892</v>
      </c>
      <c r="K40" s="12">
        <v>97847254.099999994</v>
      </c>
      <c r="L40" s="12">
        <v>67154669.590000004</v>
      </c>
      <c r="M40" s="21">
        <f t="shared" si="13"/>
        <v>0.20123339067591742</v>
      </c>
      <c r="N40" s="24">
        <f t="shared" si="4"/>
        <v>271563155.0194</v>
      </c>
      <c r="O40" s="23">
        <f t="shared" ref="O40:O41" si="14">(H40-B40)/B40</f>
        <v>4.3697401345311588</v>
      </c>
      <c r="P40" s="24">
        <f t="shared" si="2"/>
        <v>284205811.36919999</v>
      </c>
      <c r="Q40" s="25">
        <f t="shared" ref="Q40:Q41" si="15">(I40-C40)/C40</f>
        <v>5.7404264085836685</v>
      </c>
      <c r="R40" s="7"/>
    </row>
    <row r="41" spans="1:18" ht="15.75" thickBot="1" x14ac:dyDescent="0.3">
      <c r="A41" s="32" t="s">
        <v>49</v>
      </c>
      <c r="B41" s="33">
        <v>13718374.855599999</v>
      </c>
      <c r="C41" s="34">
        <v>13343954.205730001</v>
      </c>
      <c r="D41" s="34">
        <v>-374420.649869997</v>
      </c>
      <c r="E41" s="34">
        <v>10024513.001800001</v>
      </c>
      <c r="F41" s="34">
        <v>1862270.3192489999</v>
      </c>
      <c r="G41" s="31">
        <f t="shared" si="12"/>
        <v>0.13955910598444096</v>
      </c>
      <c r="H41" s="12">
        <v>98079493</v>
      </c>
      <c r="I41" s="12">
        <v>98075262.849999994</v>
      </c>
      <c r="J41" s="12">
        <v>-4230.1500000059605</v>
      </c>
      <c r="K41" s="12">
        <v>15083857.029999999</v>
      </c>
      <c r="L41" s="12"/>
      <c r="M41" s="21"/>
      <c r="N41" s="35">
        <f t="shared" si="4"/>
        <v>84361118.144400001</v>
      </c>
      <c r="O41" s="36">
        <f t="shared" si="14"/>
        <v>6.1494979567468819</v>
      </c>
      <c r="P41" s="35">
        <f t="shared" si="2"/>
        <v>84731308.644269988</v>
      </c>
      <c r="Q41" s="37">
        <f t="shared" si="15"/>
        <v>6.3497901250204896</v>
      </c>
      <c r="R41" s="7"/>
    </row>
    <row r="42" spans="1:18" ht="15.75" thickBot="1" x14ac:dyDescent="0.3">
      <c r="A42" s="38" t="s">
        <v>50</v>
      </c>
      <c r="B42" s="39">
        <f>SUM(B6:B41)</f>
        <v>1939850114.0897999</v>
      </c>
      <c r="C42" s="40">
        <f>SUM(C6:C41)</f>
        <v>2388074266.1676283</v>
      </c>
      <c r="D42" s="40">
        <f>SUM(D6:D41)</f>
        <v>448224152.07783312</v>
      </c>
      <c r="E42" s="40">
        <f>SUM(E6:E41)</f>
        <v>218972017.31926405</v>
      </c>
      <c r="F42" s="40">
        <f>SUM(F6:F41)</f>
        <v>1988029287.6523428</v>
      </c>
      <c r="G42" s="41">
        <f t="shared" si="12"/>
        <v>0.83248218693077913</v>
      </c>
      <c r="H42" s="42">
        <f>SUM(H6:H41)</f>
        <v>9886278063</v>
      </c>
      <c r="I42" s="43">
        <f>SUM(I6:I41)</f>
        <v>10352883215.92</v>
      </c>
      <c r="J42" s="43">
        <f>SUM(J6:J41)</f>
        <v>466605152.91999984</v>
      </c>
      <c r="K42" s="43">
        <f>SUM(K6:K41)</f>
        <v>1082943826.8799999</v>
      </c>
      <c r="L42" s="43">
        <f>SUM(L6:L41)</f>
        <v>5756284847.9500008</v>
      </c>
      <c r="M42" s="44">
        <f>L42/I42</f>
        <v>0.55600789923896321</v>
      </c>
      <c r="N42" s="45">
        <f>SUM(N6:N41)</f>
        <v>7946427948.9101982</v>
      </c>
      <c r="O42" s="46">
        <f>(H42-B42)/B42</f>
        <v>4.0964133729676098</v>
      </c>
      <c r="P42" s="47">
        <f>SUM(P6:P41)</f>
        <v>7964808949.7523699</v>
      </c>
      <c r="Q42" s="48">
        <f>(I42-C42)/C42</f>
        <v>3.3352434062003709</v>
      </c>
      <c r="R42" s="7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8" ht="15.75" x14ac:dyDescent="0.25">
      <c r="A44" s="133" t="s">
        <v>51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96" t="s">
        <v>65</v>
      </c>
      <c r="O44" s="97"/>
      <c r="P44" s="97"/>
      <c r="Q44" s="97"/>
    </row>
    <row r="45" spans="1:18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8" ht="15.75" thickBot="1" x14ac:dyDescent="0.3">
      <c r="A46" s="130"/>
      <c r="B46" s="126">
        <v>2022</v>
      </c>
      <c r="C46" s="101"/>
      <c r="D46" s="101"/>
      <c r="E46" s="101"/>
      <c r="F46" s="101"/>
      <c r="G46" s="102"/>
      <c r="H46" s="104">
        <v>2023</v>
      </c>
      <c r="I46" s="104"/>
      <c r="J46" s="104"/>
      <c r="K46" s="104"/>
      <c r="L46" s="104"/>
      <c r="M46" s="105"/>
      <c r="N46" s="117" t="s">
        <v>1</v>
      </c>
      <c r="O46" s="127"/>
      <c r="P46" s="127"/>
      <c r="Q46" s="118"/>
    </row>
    <row r="47" spans="1:18" ht="15.75" thickBot="1" x14ac:dyDescent="0.3">
      <c r="A47" s="131"/>
      <c r="B47" s="128" t="s">
        <v>3</v>
      </c>
      <c r="C47" s="111" t="s">
        <v>4</v>
      </c>
      <c r="D47" s="111" t="s">
        <v>5</v>
      </c>
      <c r="E47" s="111" t="s">
        <v>6</v>
      </c>
      <c r="F47" s="111" t="s">
        <v>7</v>
      </c>
      <c r="G47" s="119" t="s">
        <v>8</v>
      </c>
      <c r="H47" s="113" t="s">
        <v>3</v>
      </c>
      <c r="I47" s="92" t="s">
        <v>4</v>
      </c>
      <c r="J47" s="92" t="s">
        <v>5</v>
      </c>
      <c r="K47" s="92" t="s">
        <v>6</v>
      </c>
      <c r="L47" s="92" t="s">
        <v>7</v>
      </c>
      <c r="M47" s="121" t="s">
        <v>8</v>
      </c>
      <c r="N47" s="115" t="s">
        <v>3</v>
      </c>
      <c r="O47" s="116"/>
      <c r="P47" s="117" t="s">
        <v>4</v>
      </c>
      <c r="Q47" s="118"/>
    </row>
    <row r="48" spans="1:18" ht="15.75" thickBot="1" x14ac:dyDescent="0.3">
      <c r="A48" s="132"/>
      <c r="B48" s="129"/>
      <c r="C48" s="112"/>
      <c r="D48" s="112"/>
      <c r="E48" s="112"/>
      <c r="F48" s="112"/>
      <c r="G48" s="120"/>
      <c r="H48" s="114"/>
      <c r="I48" s="93"/>
      <c r="J48" s="93"/>
      <c r="K48" s="93"/>
      <c r="L48" s="93"/>
      <c r="M48" s="122"/>
      <c r="N48" s="49" t="s">
        <v>9</v>
      </c>
      <c r="O48" s="50" t="s">
        <v>10</v>
      </c>
      <c r="P48" s="50" t="s">
        <v>9</v>
      </c>
      <c r="Q48" s="51" t="s">
        <v>10</v>
      </c>
    </row>
    <row r="49" spans="1:17" x14ac:dyDescent="0.25">
      <c r="A49" s="52" t="s">
        <v>52</v>
      </c>
      <c r="B49" s="53">
        <v>22397550</v>
      </c>
      <c r="C49" s="34">
        <v>49651072.490000002</v>
      </c>
      <c r="D49" s="34">
        <v>27253522.489999998</v>
      </c>
      <c r="E49" s="34">
        <v>4690843.88</v>
      </c>
      <c r="F49" s="34">
        <v>31535060.100000001</v>
      </c>
      <c r="G49" s="11">
        <f>F49/C49</f>
        <v>0.63513351310490496</v>
      </c>
      <c r="H49" s="12">
        <v>21646043</v>
      </c>
      <c r="I49" s="12">
        <v>42582920.420000002</v>
      </c>
      <c r="J49" s="12">
        <v>20936877.420000002</v>
      </c>
      <c r="K49" s="12"/>
      <c r="L49" s="12">
        <v>7407917.1799999997</v>
      </c>
      <c r="M49" s="54">
        <f>L49/I49</f>
        <v>0.17396451692215806</v>
      </c>
      <c r="N49" s="55">
        <f>H49-B49</f>
        <v>-751507</v>
      </c>
      <c r="O49" s="56">
        <f>(H49-B49)/B49</f>
        <v>-3.3553089512022523E-2</v>
      </c>
      <c r="P49" s="57">
        <f>I49-C49</f>
        <v>-7068152.0700000003</v>
      </c>
      <c r="Q49" s="58">
        <f>(I49-C49)/C49</f>
        <v>-0.14235648326475858</v>
      </c>
    </row>
    <row r="50" spans="1:17" ht="15.75" thickBot="1" x14ac:dyDescent="0.3">
      <c r="A50" s="59" t="s">
        <v>53</v>
      </c>
      <c r="B50" s="53">
        <v>1917452564.0897999</v>
      </c>
      <c r="C50" s="34">
        <v>2338423193.6776299</v>
      </c>
      <c r="D50" s="34">
        <v>420970629.58783197</v>
      </c>
      <c r="E50" s="34">
        <v>214281173.439264</v>
      </c>
      <c r="F50" s="34">
        <v>1956494227.55234</v>
      </c>
      <c r="G50" s="31">
        <f t="shared" ref="G50:G51" si="16">F50/C50</f>
        <v>0.83667243501607957</v>
      </c>
      <c r="H50" s="12">
        <v>9864632020</v>
      </c>
      <c r="I50" s="12">
        <v>10310300295.500002</v>
      </c>
      <c r="J50" s="12">
        <v>445668275.49999976</v>
      </c>
      <c r="K50" s="12">
        <v>1082943826.8799996</v>
      </c>
      <c r="L50" s="12">
        <v>5748876930.7699995</v>
      </c>
      <c r="M50" s="60">
        <f t="shared" ref="M50:M51" si="17">L50/I50</f>
        <v>0.55758578955058513</v>
      </c>
      <c r="N50" s="61">
        <f>H50-B50</f>
        <v>7947179455.9102001</v>
      </c>
      <c r="O50" s="62">
        <f t="shared" ref="O50:O51" si="18">(H50-B50)/B50</f>
        <v>4.1446550515749871</v>
      </c>
      <c r="P50" s="63">
        <f t="shared" ref="P50:P51" si="19">I50-C50</f>
        <v>7971877101.8223724</v>
      </c>
      <c r="Q50" s="64">
        <f t="shared" ref="Q50:Q51" si="20">(I50-C50)/C50</f>
        <v>3.409082292450679</v>
      </c>
    </row>
    <row r="51" spans="1:17" ht="15.75" thickBot="1" x14ac:dyDescent="0.3">
      <c r="A51" s="65" t="s">
        <v>50</v>
      </c>
      <c r="B51" s="39">
        <f>SUM(B49:B50)</f>
        <v>1939850114.0897999</v>
      </c>
      <c r="C51" s="40">
        <f t="shared" ref="C51:F51" si="21">SUM(C49:C50)</f>
        <v>2388074266.1676297</v>
      </c>
      <c r="D51" s="40">
        <f t="shared" si="21"/>
        <v>448224152.07783198</v>
      </c>
      <c r="E51" s="40">
        <f t="shared" si="21"/>
        <v>218972017.31926399</v>
      </c>
      <c r="F51" s="40">
        <f t="shared" si="21"/>
        <v>1988029287.6523399</v>
      </c>
      <c r="G51" s="41">
        <f t="shared" si="16"/>
        <v>0.83248218693077747</v>
      </c>
      <c r="H51" s="66">
        <f>SUM(H49:H50)</f>
        <v>9886278063</v>
      </c>
      <c r="I51" s="66">
        <f t="shared" ref="I51:L51" si="22">SUM(I49:I50)</f>
        <v>10352883215.920002</v>
      </c>
      <c r="J51" s="66">
        <f t="shared" si="22"/>
        <v>466605152.91999978</v>
      </c>
      <c r="K51" s="66">
        <f t="shared" si="22"/>
        <v>1082943826.8799996</v>
      </c>
      <c r="L51" s="66">
        <f t="shared" si="22"/>
        <v>5756284847.9499998</v>
      </c>
      <c r="M51" s="44">
        <f t="shared" si="17"/>
        <v>0.55600789923896299</v>
      </c>
      <c r="N51" s="45">
        <f>H51-B51</f>
        <v>7946427948.9102001</v>
      </c>
      <c r="O51" s="46">
        <f t="shared" si="18"/>
        <v>4.0964133729676098</v>
      </c>
      <c r="P51" s="47">
        <f t="shared" si="19"/>
        <v>7964808949.7523727</v>
      </c>
      <c r="Q51" s="67">
        <f t="shared" si="20"/>
        <v>3.3352434062003695</v>
      </c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 x14ac:dyDescent="0.25">
      <c r="A53" s="94" t="s">
        <v>54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6" t="s">
        <v>65</v>
      </c>
      <c r="O53" s="97"/>
      <c r="P53" s="97"/>
      <c r="Q53" s="97"/>
    </row>
    <row r="54" spans="1:17" ht="15.75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 thickBot="1" x14ac:dyDescent="0.3">
      <c r="A55" s="123"/>
      <c r="B55" s="126">
        <v>2022</v>
      </c>
      <c r="C55" s="101"/>
      <c r="D55" s="101"/>
      <c r="E55" s="101"/>
      <c r="F55" s="101"/>
      <c r="G55" s="102"/>
      <c r="H55" s="104">
        <v>2023</v>
      </c>
      <c r="I55" s="104"/>
      <c r="J55" s="104"/>
      <c r="K55" s="104"/>
      <c r="L55" s="104"/>
      <c r="M55" s="105"/>
      <c r="N55" s="117" t="s">
        <v>1</v>
      </c>
      <c r="O55" s="127"/>
      <c r="P55" s="127"/>
      <c r="Q55" s="118"/>
    </row>
    <row r="56" spans="1:17" ht="15.75" thickBot="1" x14ac:dyDescent="0.3">
      <c r="A56" s="124"/>
      <c r="B56" s="128" t="s">
        <v>3</v>
      </c>
      <c r="C56" s="111" t="s">
        <v>4</v>
      </c>
      <c r="D56" s="111" t="s">
        <v>5</v>
      </c>
      <c r="E56" s="111" t="s">
        <v>6</v>
      </c>
      <c r="F56" s="111" t="s">
        <v>7</v>
      </c>
      <c r="G56" s="119" t="s">
        <v>8</v>
      </c>
      <c r="H56" s="113" t="s">
        <v>3</v>
      </c>
      <c r="I56" s="92" t="s">
        <v>4</v>
      </c>
      <c r="J56" s="92" t="s">
        <v>5</v>
      </c>
      <c r="K56" s="92" t="s">
        <v>6</v>
      </c>
      <c r="L56" s="92" t="s">
        <v>7</v>
      </c>
      <c r="M56" s="121" t="s">
        <v>8</v>
      </c>
      <c r="N56" s="115" t="s">
        <v>3</v>
      </c>
      <c r="O56" s="116"/>
      <c r="P56" s="117" t="s">
        <v>4</v>
      </c>
      <c r="Q56" s="118"/>
    </row>
    <row r="57" spans="1:17" ht="15.75" thickBot="1" x14ac:dyDescent="0.3">
      <c r="A57" s="125"/>
      <c r="B57" s="129"/>
      <c r="C57" s="112"/>
      <c r="D57" s="112"/>
      <c r="E57" s="112"/>
      <c r="F57" s="112"/>
      <c r="G57" s="120"/>
      <c r="H57" s="114"/>
      <c r="I57" s="93"/>
      <c r="J57" s="93"/>
      <c r="K57" s="93"/>
      <c r="L57" s="93"/>
      <c r="M57" s="122"/>
      <c r="N57" s="49" t="s">
        <v>9</v>
      </c>
      <c r="O57" s="50" t="s">
        <v>10</v>
      </c>
      <c r="P57" s="50" t="s">
        <v>9</v>
      </c>
      <c r="Q57" s="51" t="s">
        <v>10</v>
      </c>
    </row>
    <row r="58" spans="1:17" x14ac:dyDescent="0.25">
      <c r="A58" s="52" t="s">
        <v>55</v>
      </c>
      <c r="B58" s="68">
        <v>692594948.99380004</v>
      </c>
      <c r="C58" s="10">
        <v>587505691.70935094</v>
      </c>
      <c r="D58" s="10">
        <v>-105089257.284449</v>
      </c>
      <c r="E58" s="10">
        <v>65420575.419680998</v>
      </c>
      <c r="F58" s="10">
        <v>471164433.04564798</v>
      </c>
      <c r="G58" s="11">
        <f>F58/C58</f>
        <v>0.80197424415547791</v>
      </c>
      <c r="H58" s="12">
        <v>853522187</v>
      </c>
      <c r="I58" s="12">
        <v>1103660220.6200001</v>
      </c>
      <c r="J58" s="12">
        <v>250138033.61999997</v>
      </c>
      <c r="K58" s="12">
        <v>164237719.13000003</v>
      </c>
      <c r="L58" s="12">
        <v>351842410.92000008</v>
      </c>
      <c r="M58" s="54">
        <f>L58/I58</f>
        <v>0.31879595218385831</v>
      </c>
      <c r="N58" s="55">
        <f>H58-B58</f>
        <v>160927238.00619996</v>
      </c>
      <c r="O58" s="56">
        <f>(H58-B58)/B58</f>
        <v>0.2323540450879617</v>
      </c>
      <c r="P58" s="57">
        <f>I58-C58</f>
        <v>516154528.91064918</v>
      </c>
      <c r="Q58" s="58">
        <f>(I58-C58)/C58</f>
        <v>0.87855238884391884</v>
      </c>
    </row>
    <row r="59" spans="1:17" x14ac:dyDescent="0.25">
      <c r="A59" s="52" t="s">
        <v>56</v>
      </c>
      <c r="B59" s="68">
        <v>33700455.474600002</v>
      </c>
      <c r="C59" s="10">
        <v>54410543.977064997</v>
      </c>
      <c r="D59" s="10">
        <v>20710088.502464999</v>
      </c>
      <c r="E59" s="10">
        <v>12478735.767106</v>
      </c>
      <c r="F59" s="10">
        <v>18846481.616576999</v>
      </c>
      <c r="G59" s="11">
        <f t="shared" ref="G59:G61" si="23">F59/C59</f>
        <v>0.34637554119144853</v>
      </c>
      <c r="H59" s="12">
        <v>322958119</v>
      </c>
      <c r="I59" s="12">
        <v>478261749.75999993</v>
      </c>
      <c r="J59" s="12">
        <v>155303630.76000002</v>
      </c>
      <c r="K59" s="12">
        <v>62837226.550000004</v>
      </c>
      <c r="L59" s="12">
        <v>49509824.520000003</v>
      </c>
      <c r="M59" s="69">
        <f t="shared" ref="M59" si="24">L59/I59</f>
        <v>0.10352035165857378</v>
      </c>
      <c r="N59" s="70">
        <f>H59-B59</f>
        <v>289257663.52539998</v>
      </c>
      <c r="O59" s="22">
        <f t="shared" ref="O59:O60" si="25">(H59-B59)/B59</f>
        <v>8.5831974509487914</v>
      </c>
      <c r="P59" s="19">
        <f t="shared" ref="P59:P60" si="26">I59-C59</f>
        <v>423851205.7829349</v>
      </c>
      <c r="Q59" s="71">
        <f t="shared" ref="Q59:Q61" si="27">(I59-C59)/C59</f>
        <v>7.7898726019279581</v>
      </c>
    </row>
    <row r="60" spans="1:17" ht="15.75" thickBot="1" x14ac:dyDescent="0.3">
      <c r="A60" s="59" t="s">
        <v>57</v>
      </c>
      <c r="B60" s="53">
        <v>1213554709.6214001</v>
      </c>
      <c r="C60" s="34">
        <v>1746158030.48122</v>
      </c>
      <c r="D60" s="34">
        <v>532603320.85981703</v>
      </c>
      <c r="E60" s="34">
        <v>141072706.13247699</v>
      </c>
      <c r="F60" s="34">
        <v>1498018372.9901199</v>
      </c>
      <c r="G60" s="31">
        <f t="shared" si="23"/>
        <v>0.85789392875127357</v>
      </c>
      <c r="H60" s="12">
        <v>8709797757</v>
      </c>
      <c r="I60" s="12">
        <v>8770961245.539999</v>
      </c>
      <c r="J60" s="12">
        <v>61163488.539999843</v>
      </c>
      <c r="K60" s="12">
        <v>855868881.19999993</v>
      </c>
      <c r="L60" s="12">
        <v>5354932612.5100002</v>
      </c>
      <c r="M60" s="60">
        <f>L60/I60</f>
        <v>0.61052973130316401</v>
      </c>
      <c r="N60" s="61">
        <f t="shared" ref="N60" si="28">H60-B60</f>
        <v>7496243047.3786001</v>
      </c>
      <c r="O60" s="62">
        <f t="shared" si="25"/>
        <v>6.1770952623283444</v>
      </c>
      <c r="P60" s="63">
        <f t="shared" si="26"/>
        <v>7024803215.0587788</v>
      </c>
      <c r="Q60" s="64">
        <f t="shared" si="27"/>
        <v>4.0230054167106672</v>
      </c>
    </row>
    <row r="61" spans="1:17" ht="15.75" thickBot="1" x14ac:dyDescent="0.3">
      <c r="A61" s="65" t="s">
        <v>50</v>
      </c>
      <c r="B61" s="39">
        <f>SUM(B58:B60)</f>
        <v>1939850114.0898001</v>
      </c>
      <c r="C61" s="40">
        <f t="shared" ref="C61:F61" si="29">SUM(C58:C60)</f>
        <v>2388074266.1676359</v>
      </c>
      <c r="D61" s="40">
        <f t="shared" si="29"/>
        <v>448224152.07783306</v>
      </c>
      <c r="E61" s="40">
        <f t="shared" si="29"/>
        <v>218972017.31926399</v>
      </c>
      <c r="F61" s="40">
        <f t="shared" si="29"/>
        <v>1988029287.6523449</v>
      </c>
      <c r="G61" s="41">
        <f t="shared" si="23"/>
        <v>0.83248218693077736</v>
      </c>
      <c r="H61" s="66">
        <f>SUM(H58:H60)</f>
        <v>9886278063</v>
      </c>
      <c r="I61" s="43">
        <f t="shared" ref="I61" si="30">SUM(I58:I60)</f>
        <v>10352883215.919998</v>
      </c>
      <c r="J61" s="43">
        <f>SUM(J58:J60)</f>
        <v>466605152.91999984</v>
      </c>
      <c r="K61" s="43">
        <f>SUM(K58:K60)</f>
        <v>1082943826.8799999</v>
      </c>
      <c r="L61" s="43">
        <f>SUM(L58:L60)</f>
        <v>5756284847.9500008</v>
      </c>
      <c r="M61" s="44">
        <f>L61/I61</f>
        <v>0.55600789923896332</v>
      </c>
      <c r="N61" s="45">
        <f>H61-B61</f>
        <v>7946427948.9102001</v>
      </c>
      <c r="O61" s="46">
        <f>(H61-B61)/B61</f>
        <v>4.0964133729676098</v>
      </c>
      <c r="P61" s="47">
        <f>I61-C61</f>
        <v>7964808949.7523623</v>
      </c>
      <c r="Q61" s="67">
        <f t="shared" si="27"/>
        <v>3.3352434062003562</v>
      </c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 x14ac:dyDescent="0.25">
      <c r="A63" s="94" t="s">
        <v>58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6" t="s">
        <v>65</v>
      </c>
      <c r="O63" s="97"/>
      <c r="P63" s="97"/>
      <c r="Q63" s="97"/>
    </row>
    <row r="64" spans="1:17" ht="15.7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 thickBot="1" x14ac:dyDescent="0.3">
      <c r="A65" s="98"/>
      <c r="B65" s="101">
        <v>2022</v>
      </c>
      <c r="C65" s="101"/>
      <c r="D65" s="101"/>
      <c r="E65" s="101"/>
      <c r="F65" s="101"/>
      <c r="G65" s="102"/>
      <c r="H65" s="103">
        <v>2023</v>
      </c>
      <c r="I65" s="104"/>
      <c r="J65" s="104"/>
      <c r="K65" s="104"/>
      <c r="L65" s="104"/>
      <c r="M65" s="105"/>
      <c r="N65" s="106" t="s">
        <v>1</v>
      </c>
      <c r="O65" s="107"/>
      <c r="P65" s="107"/>
      <c r="Q65" s="108"/>
    </row>
    <row r="66" spans="1:17" ht="15.75" thickBot="1" x14ac:dyDescent="0.3">
      <c r="A66" s="99"/>
      <c r="B66" s="109" t="s">
        <v>3</v>
      </c>
      <c r="C66" s="111" t="s">
        <v>4</v>
      </c>
      <c r="D66" s="111" t="s">
        <v>5</v>
      </c>
      <c r="E66" s="111" t="s">
        <v>6</v>
      </c>
      <c r="F66" s="111" t="s">
        <v>7</v>
      </c>
      <c r="G66" s="119" t="s">
        <v>8</v>
      </c>
      <c r="H66" s="113" t="s">
        <v>3</v>
      </c>
      <c r="I66" s="92" t="s">
        <v>4</v>
      </c>
      <c r="J66" s="92" t="s">
        <v>5</v>
      </c>
      <c r="K66" s="92" t="s">
        <v>6</v>
      </c>
      <c r="L66" s="92" t="s">
        <v>7</v>
      </c>
      <c r="M66" s="113" t="s">
        <v>8</v>
      </c>
      <c r="N66" s="115" t="s">
        <v>3</v>
      </c>
      <c r="O66" s="116"/>
      <c r="P66" s="117" t="s">
        <v>4</v>
      </c>
      <c r="Q66" s="118"/>
    </row>
    <row r="67" spans="1:17" ht="15.75" thickBot="1" x14ac:dyDescent="0.3">
      <c r="A67" s="100"/>
      <c r="B67" s="110"/>
      <c r="C67" s="112"/>
      <c r="D67" s="112"/>
      <c r="E67" s="112"/>
      <c r="F67" s="112"/>
      <c r="G67" s="120"/>
      <c r="H67" s="114"/>
      <c r="I67" s="93"/>
      <c r="J67" s="93"/>
      <c r="K67" s="93"/>
      <c r="L67" s="93"/>
      <c r="M67" s="114"/>
      <c r="N67" s="4" t="s">
        <v>9</v>
      </c>
      <c r="O67" s="5" t="s">
        <v>10</v>
      </c>
      <c r="P67" s="5" t="s">
        <v>9</v>
      </c>
      <c r="Q67" s="72" t="s">
        <v>10</v>
      </c>
    </row>
    <row r="68" spans="1:17" x14ac:dyDescent="0.25">
      <c r="A68" s="73" t="s">
        <v>59</v>
      </c>
      <c r="B68" s="74">
        <v>405747622.66689998</v>
      </c>
      <c r="C68" s="74">
        <v>308652175.83426398</v>
      </c>
      <c r="D68" s="74">
        <v>-97095446.832636103</v>
      </c>
      <c r="E68" s="74">
        <v>37002160.540858001</v>
      </c>
      <c r="F68" s="74">
        <v>267375549.40712899</v>
      </c>
      <c r="G68" s="75">
        <f>F68/C68</f>
        <v>0.86626815017400305</v>
      </c>
      <c r="H68" s="12">
        <v>2003941481</v>
      </c>
      <c r="I68" s="12">
        <v>1803724467.1700001</v>
      </c>
      <c r="J68" s="12">
        <v>-200217013.82999992</v>
      </c>
      <c r="K68" s="12">
        <v>217572694.12999994</v>
      </c>
      <c r="L68" s="12">
        <v>990174580.14999986</v>
      </c>
      <c r="M68" s="13">
        <f>L68/I68</f>
        <v>0.54896110696084299</v>
      </c>
      <c r="N68" s="76">
        <f>H68-B68</f>
        <v>1598193858.3331001</v>
      </c>
      <c r="O68" s="77">
        <f>(H68-B68)/B68</f>
        <v>3.9388865616229212</v>
      </c>
      <c r="P68" s="16">
        <f>I68-C68</f>
        <v>1495072291.335736</v>
      </c>
      <c r="Q68" s="78">
        <f>(I68-C68)/C68</f>
        <v>4.8438741353261685</v>
      </c>
    </row>
    <row r="69" spans="1:17" x14ac:dyDescent="0.25">
      <c r="A69" s="52" t="s">
        <v>60</v>
      </c>
      <c r="B69" s="10">
        <v>30141544.867000002</v>
      </c>
      <c r="C69" s="10">
        <v>29593089.100189999</v>
      </c>
      <c r="D69" s="10">
        <v>-548455.76681000704</v>
      </c>
      <c r="E69" s="10">
        <v>526205.34589700005</v>
      </c>
      <c r="F69" s="10">
        <v>26680470.700541001</v>
      </c>
      <c r="G69" s="79">
        <f>F69/C69</f>
        <v>0.90157775047450861</v>
      </c>
      <c r="H69" s="12">
        <v>197533233</v>
      </c>
      <c r="I69" s="12">
        <v>244727625.62</v>
      </c>
      <c r="J69" s="12">
        <v>47194392.619999997</v>
      </c>
      <c r="K69" s="12">
        <v>718267.23</v>
      </c>
      <c r="L69" s="12">
        <v>137356460.17000002</v>
      </c>
      <c r="M69" s="21">
        <f>L69/I69</f>
        <v>0.56126258660834549</v>
      </c>
      <c r="N69" s="70">
        <f>H69-B69</f>
        <v>167391688.13299999</v>
      </c>
      <c r="O69" s="80">
        <f t="shared" ref="O69:O73" si="31">(H69-B69)/B69</f>
        <v>5.5535205269543484</v>
      </c>
      <c r="P69" s="19">
        <f t="shared" ref="P69:P73" si="32">I69-C69</f>
        <v>215134536.51981002</v>
      </c>
      <c r="Q69" s="81">
        <f t="shared" ref="Q69:Q73" si="33">(I69-C69)/C69</f>
        <v>7.2697559822650879</v>
      </c>
    </row>
    <row r="70" spans="1:17" x14ac:dyDescent="0.25">
      <c r="A70" s="52" t="s">
        <v>61</v>
      </c>
      <c r="B70" s="10">
        <v>12238463.922499999</v>
      </c>
      <c r="C70" s="10">
        <v>2192452.7363229999</v>
      </c>
      <c r="D70" s="10">
        <v>-10046011.186177</v>
      </c>
      <c r="E70" s="10">
        <v>405574.76109599997</v>
      </c>
      <c r="F70" s="10">
        <v>1521130.939214</v>
      </c>
      <c r="G70" s="79">
        <f>F70/C70</f>
        <v>0.69380329802005891</v>
      </c>
      <c r="H70" s="12">
        <v>46300003</v>
      </c>
      <c r="I70" s="12">
        <v>46392313</v>
      </c>
      <c r="J70" s="12">
        <v>92310</v>
      </c>
      <c r="K70" s="12">
        <v>15380</v>
      </c>
      <c r="L70" s="12">
        <v>2439881.9000000004</v>
      </c>
      <c r="M70" s="21">
        <f>L70/I70</f>
        <v>5.2592374516873097E-2</v>
      </c>
      <c r="N70" s="70">
        <f t="shared" ref="N70:N73" si="34">H70-B70</f>
        <v>34061539.077500001</v>
      </c>
      <c r="O70" s="80">
        <f t="shared" si="31"/>
        <v>2.7831547564461108</v>
      </c>
      <c r="P70" s="19">
        <f t="shared" si="32"/>
        <v>44199860.263677001</v>
      </c>
      <c r="Q70" s="81">
        <f t="shared" si="33"/>
        <v>20.160005974772048</v>
      </c>
    </row>
    <row r="71" spans="1:17" x14ac:dyDescent="0.25">
      <c r="A71" s="52" t="s">
        <v>62</v>
      </c>
      <c r="B71" s="10">
        <v>987776646.64670002</v>
      </c>
      <c r="C71" s="10">
        <v>1648376507.4830999</v>
      </c>
      <c r="D71" s="10">
        <v>660599860.83640099</v>
      </c>
      <c r="E71" s="10">
        <v>96284349.463624999</v>
      </c>
      <c r="F71" s="10">
        <v>1441389283.48982</v>
      </c>
      <c r="G71" s="79">
        <f t="shared" ref="G71:G74" si="35">F71/C71</f>
        <v>0.87442964452986049</v>
      </c>
      <c r="H71" s="12">
        <v>5915373345</v>
      </c>
      <c r="I71" s="12">
        <v>6688981174.5500002</v>
      </c>
      <c r="J71" s="12">
        <v>773607829.54999995</v>
      </c>
      <c r="K71" s="12">
        <v>270805593.41000003</v>
      </c>
      <c r="L71" s="12">
        <v>4394816989.710001</v>
      </c>
      <c r="M71" s="21">
        <f t="shared" ref="M71" si="36">L71/I71</f>
        <v>0.65702337546280531</v>
      </c>
      <c r="N71" s="70">
        <f t="shared" si="34"/>
        <v>4927596698.3533001</v>
      </c>
      <c r="O71" s="80">
        <f t="shared" si="31"/>
        <v>4.9885737986228813</v>
      </c>
      <c r="P71" s="19">
        <f t="shared" si="32"/>
        <v>5040604667.0669003</v>
      </c>
      <c r="Q71" s="81">
        <f t="shared" si="33"/>
        <v>3.057920714220431</v>
      </c>
    </row>
    <row r="72" spans="1:17" x14ac:dyDescent="0.25">
      <c r="A72" s="52" t="s">
        <v>63</v>
      </c>
      <c r="B72" s="10">
        <v>488701461.10359991</v>
      </c>
      <c r="C72" s="10">
        <v>381544812.86317098</v>
      </c>
      <c r="D72" s="10">
        <v>-107156648</v>
      </c>
      <c r="E72" s="10">
        <v>84647066.037304997</v>
      </c>
      <c r="F72" s="10">
        <v>235100646.53902099</v>
      </c>
      <c r="G72" s="79">
        <f>F72/C72</f>
        <v>0.61618095335850476</v>
      </c>
      <c r="H72" s="12">
        <v>1621923017</v>
      </c>
      <c r="I72" s="12">
        <v>1469241491.48</v>
      </c>
      <c r="J72" s="12">
        <v>-152681525.52000004</v>
      </c>
      <c r="K72" s="12">
        <v>592375232.47000003</v>
      </c>
      <c r="L72" s="12">
        <v>180381878.71000001</v>
      </c>
      <c r="M72" s="21">
        <f>L72/I72</f>
        <v>0.12277211047742552</v>
      </c>
      <c r="N72" s="70">
        <f t="shared" si="34"/>
        <v>1133221555.8964</v>
      </c>
      <c r="O72" s="80">
        <f t="shared" si="31"/>
        <v>2.3188421686674028</v>
      </c>
      <c r="P72" s="19">
        <f t="shared" si="32"/>
        <v>1087696678.6168289</v>
      </c>
      <c r="Q72" s="81">
        <f t="shared" si="33"/>
        <v>2.8507704519806878</v>
      </c>
    </row>
    <row r="73" spans="1:17" ht="15.75" thickBot="1" x14ac:dyDescent="0.3">
      <c r="A73" s="59" t="s">
        <v>64</v>
      </c>
      <c r="B73" s="34">
        <v>15244374.883100001</v>
      </c>
      <c r="C73" s="34">
        <v>17715228.150584001</v>
      </c>
      <c r="D73" s="34">
        <v>2470853.267484</v>
      </c>
      <c r="E73" s="34">
        <v>106661.17048299999</v>
      </c>
      <c r="F73" s="34">
        <v>15962206.576611999</v>
      </c>
      <c r="G73" s="82">
        <f>F73/C73</f>
        <v>0.9010443693374498</v>
      </c>
      <c r="H73" s="12">
        <v>101206984</v>
      </c>
      <c r="I73" s="12">
        <v>99816144.099999994</v>
      </c>
      <c r="J73" s="12">
        <v>-1390839.9</v>
      </c>
      <c r="K73" s="12">
        <v>1456659.6400000001</v>
      </c>
      <c r="L73" s="12">
        <v>51115057.310000002</v>
      </c>
      <c r="M73" s="83">
        <f>L73/I73</f>
        <v>0.51209208461099032</v>
      </c>
      <c r="N73" s="61">
        <f t="shared" si="34"/>
        <v>85962609.116899997</v>
      </c>
      <c r="O73" s="84">
        <f t="shared" si="31"/>
        <v>5.6389723931677</v>
      </c>
      <c r="P73" s="63">
        <f t="shared" si="32"/>
        <v>82100915.949415997</v>
      </c>
      <c r="Q73" s="85">
        <f t="shared" si="33"/>
        <v>4.6344825622078964</v>
      </c>
    </row>
    <row r="74" spans="1:17" ht="15.75" thickBot="1" x14ac:dyDescent="0.3">
      <c r="A74" s="65" t="s">
        <v>50</v>
      </c>
      <c r="B74" s="39">
        <f>SUM(B68:B73)</f>
        <v>1939850114.0897999</v>
      </c>
      <c r="C74" s="40">
        <f>SUM(C68:C73)</f>
        <v>2388074266.1676321</v>
      </c>
      <c r="D74" s="40">
        <f>SUM(D68:D73)</f>
        <v>448224152.31826192</v>
      </c>
      <c r="E74" s="40">
        <f>SUM(E68:E73)</f>
        <v>218972017.31926399</v>
      </c>
      <c r="F74" s="40">
        <f>SUM(F68:F73)</f>
        <v>1988029287.6523371</v>
      </c>
      <c r="G74" s="86">
        <f t="shared" si="35"/>
        <v>0.83248218693077547</v>
      </c>
      <c r="H74" s="43">
        <f>SUM(H68:H73)</f>
        <v>9886278063</v>
      </c>
      <c r="I74" s="43">
        <f>SUM(I68:I73)</f>
        <v>10352883215.92</v>
      </c>
      <c r="J74" s="43">
        <f>SUM(J68:J73)</f>
        <v>466605152.92000002</v>
      </c>
      <c r="K74" s="43">
        <f>SUM(K68:K73)</f>
        <v>1082943826.8800001</v>
      </c>
      <c r="L74" s="43">
        <f>SUM(L68:L73)</f>
        <v>5756284847.9500017</v>
      </c>
      <c r="M74" s="44">
        <f>L74/I74</f>
        <v>0.55600789923896332</v>
      </c>
      <c r="N74" s="45">
        <f>H74-B74</f>
        <v>7946427948.9102001</v>
      </c>
      <c r="O74" s="87">
        <f>(H74-B74)/B74</f>
        <v>4.0964133729676098</v>
      </c>
      <c r="P74" s="47">
        <f>I74-C74</f>
        <v>7964808949.752368</v>
      </c>
      <c r="Q74" s="88">
        <f>(I74-C74)/C74</f>
        <v>3.3352434062003642</v>
      </c>
    </row>
    <row r="76" spans="1:17" x14ac:dyDescent="0.25">
      <c r="D76" s="89"/>
    </row>
    <row r="77" spans="1:17" x14ac:dyDescent="0.25">
      <c r="D77" s="89"/>
    </row>
    <row r="78" spans="1:17" x14ac:dyDescent="0.25">
      <c r="D78" s="89"/>
    </row>
    <row r="79" spans="1:17" x14ac:dyDescent="0.25">
      <c r="D79" s="89"/>
    </row>
    <row r="80" spans="1:17" x14ac:dyDescent="0.25">
      <c r="D80" s="89"/>
    </row>
  </sheetData>
  <autoFilter ref="A3:R42" xr:uid="{FCCEF871-394B-4572-B61A-7703E0AEBD87}"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</autoFilter>
  <mergeCells count="80">
    <mergeCell ref="A1:M1"/>
    <mergeCell ref="N1:Q1"/>
    <mergeCell ref="A3:A5"/>
    <mergeCell ref="B3:G3"/>
    <mergeCell ref="H3:M3"/>
    <mergeCell ref="N3:Q3"/>
    <mergeCell ref="B4:B5"/>
    <mergeCell ref="C4:C5"/>
    <mergeCell ref="D4:D5"/>
    <mergeCell ref="E4:E5"/>
    <mergeCell ref="L4:L5"/>
    <mergeCell ref="M4:M5"/>
    <mergeCell ref="N4:O4"/>
    <mergeCell ref="P4:Q4"/>
    <mergeCell ref="A44:M44"/>
    <mergeCell ref="N44:Q44"/>
    <mergeCell ref="F4:F5"/>
    <mergeCell ref="G4:G5"/>
    <mergeCell ref="H4:H5"/>
    <mergeCell ref="I4:I5"/>
    <mergeCell ref="J4:J5"/>
    <mergeCell ref="K4:K5"/>
    <mergeCell ref="A46:A48"/>
    <mergeCell ref="B46:G46"/>
    <mergeCell ref="H46:M46"/>
    <mergeCell ref="N46:Q46"/>
    <mergeCell ref="B47:B48"/>
    <mergeCell ref="C47:C48"/>
    <mergeCell ref="D47:D48"/>
    <mergeCell ref="E47:E48"/>
    <mergeCell ref="F47:F48"/>
    <mergeCell ref="G47:G48"/>
    <mergeCell ref="N47:O47"/>
    <mergeCell ref="P47:Q47"/>
    <mergeCell ref="H47:H48"/>
    <mergeCell ref="I47:I48"/>
    <mergeCell ref="J47:J48"/>
    <mergeCell ref="K47:K48"/>
    <mergeCell ref="B55:G55"/>
    <mergeCell ref="H55:M55"/>
    <mergeCell ref="N55:Q55"/>
    <mergeCell ref="B56:B57"/>
    <mergeCell ref="C56:C57"/>
    <mergeCell ref="D56:D57"/>
    <mergeCell ref="E56:E57"/>
    <mergeCell ref="F56:F57"/>
    <mergeCell ref="G56:G57"/>
    <mergeCell ref="H56:H57"/>
    <mergeCell ref="P66:Q66"/>
    <mergeCell ref="F66:F67"/>
    <mergeCell ref="G66:G67"/>
    <mergeCell ref="H66:H67"/>
    <mergeCell ref="L47:L48"/>
    <mergeCell ref="M47:M48"/>
    <mergeCell ref="P56:Q56"/>
    <mergeCell ref="I56:I57"/>
    <mergeCell ref="J56:J57"/>
    <mergeCell ref="K56:K57"/>
    <mergeCell ref="L56:L57"/>
    <mergeCell ref="M56:M57"/>
    <mergeCell ref="N56:O56"/>
    <mergeCell ref="A53:M53"/>
    <mergeCell ref="N53:Q53"/>
    <mergeCell ref="A55:A57"/>
    <mergeCell ref="I66:I67"/>
    <mergeCell ref="J66:J67"/>
    <mergeCell ref="K66:K67"/>
    <mergeCell ref="A63:M63"/>
    <mergeCell ref="N63:Q63"/>
    <mergeCell ref="A65:A67"/>
    <mergeCell ref="B65:G65"/>
    <mergeCell ref="H65:M65"/>
    <mergeCell ref="N65:Q65"/>
    <mergeCell ref="B66:B67"/>
    <mergeCell ref="C66:C67"/>
    <mergeCell ref="D66:D67"/>
    <mergeCell ref="E66:E67"/>
    <mergeCell ref="L66:L67"/>
    <mergeCell ref="M66:M67"/>
    <mergeCell ref="N66:O6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 Orç Idoso até 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Loureiro de Bonis Almeida Simoes</dc:creator>
  <cp:lastModifiedBy>Luciana Ferreira de Almeida</cp:lastModifiedBy>
  <dcterms:created xsi:type="dcterms:W3CDTF">2023-11-08T15:00:10Z</dcterms:created>
  <dcterms:modified xsi:type="dcterms:W3CDTF">2023-11-10T17:16:43Z</dcterms:modified>
</cp:coreProperties>
</file>