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4305" yWindow="-16320" windowWidth="29040" windowHeight="13740"/>
  </bookViews>
  <sheets>
    <sheet name="Orç.Idoso 1o quadrimestre 2023" sheetId="7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7"/>
  <c r="M40"/>
  <c r="M41"/>
  <c r="M26"/>
  <c r="M23"/>
  <c r="M29"/>
  <c r="M32"/>
  <c r="M33"/>
  <c r="M35"/>
  <c r="M14"/>
  <c r="M16"/>
  <c r="M17"/>
  <c r="M9"/>
  <c r="M7"/>
  <c r="G36"/>
  <c r="G27"/>
  <c r="G25"/>
  <c r="G17"/>
  <c r="G18"/>
  <c r="G15"/>
  <c r="P74"/>
  <c r="P61"/>
  <c r="N61"/>
  <c r="N74"/>
  <c r="N40"/>
  <c r="O40"/>
  <c r="P40"/>
  <c r="Q40"/>
  <c r="N41"/>
  <c r="O41"/>
  <c r="P41"/>
  <c r="Q41"/>
  <c r="N35"/>
  <c r="P35"/>
  <c r="N31"/>
  <c r="P31"/>
  <c r="P32"/>
  <c r="N33"/>
  <c r="P33"/>
  <c r="N29"/>
  <c r="P29"/>
  <c r="Q25"/>
  <c r="Q22"/>
  <c r="P24"/>
  <c r="O25"/>
  <c r="N24"/>
  <c r="Q15"/>
  <c r="P15"/>
  <c r="O15"/>
  <c r="O7"/>
  <c r="N36"/>
  <c r="L74"/>
  <c r="K74"/>
  <c r="J74"/>
  <c r="I74"/>
  <c r="Q74" s="1"/>
  <c r="H74"/>
  <c r="F74"/>
  <c r="G74" s="1"/>
  <c r="E74"/>
  <c r="D74"/>
  <c r="C74"/>
  <c r="B74"/>
  <c r="Q73"/>
  <c r="P73"/>
  <c r="O73"/>
  <c r="N73"/>
  <c r="M73"/>
  <c r="G73"/>
  <c r="Q72"/>
  <c r="P72"/>
  <c r="O72"/>
  <c r="N72"/>
  <c r="M72"/>
  <c r="G72"/>
  <c r="Q71"/>
  <c r="P71"/>
  <c r="O71"/>
  <c r="N71"/>
  <c r="M71"/>
  <c r="G71"/>
  <c r="Q70"/>
  <c r="P70"/>
  <c r="O70"/>
  <c r="N70"/>
  <c r="M70"/>
  <c r="G70"/>
  <c r="Q69"/>
  <c r="P69"/>
  <c r="O69"/>
  <c r="N69"/>
  <c r="M69"/>
  <c r="G69"/>
  <c r="Q68"/>
  <c r="P68"/>
  <c r="O68"/>
  <c r="N68"/>
  <c r="M68"/>
  <c r="G68"/>
  <c r="L61"/>
  <c r="K61"/>
  <c r="J61"/>
  <c r="I61"/>
  <c r="M61" s="1"/>
  <c r="H61"/>
  <c r="O61" s="1"/>
  <c r="G61"/>
  <c r="F61"/>
  <c r="E61"/>
  <c r="D61"/>
  <c r="C61"/>
  <c r="B61"/>
  <c r="Q60"/>
  <c r="P60"/>
  <c r="O60"/>
  <c r="N60"/>
  <c r="M60"/>
  <c r="G60"/>
  <c r="Q59"/>
  <c r="P59"/>
  <c r="O59"/>
  <c r="N59"/>
  <c r="M59"/>
  <c r="G59"/>
  <c r="Q58"/>
  <c r="P58"/>
  <c r="O58"/>
  <c r="N58"/>
  <c r="M58"/>
  <c r="G58"/>
  <c r="L51"/>
  <c r="K51"/>
  <c r="J51"/>
  <c r="I51"/>
  <c r="Q51" s="1"/>
  <c r="H51"/>
  <c r="F51"/>
  <c r="E51"/>
  <c r="D51"/>
  <c r="C51"/>
  <c r="G51" s="1"/>
  <c r="B51"/>
  <c r="Q50"/>
  <c r="P50"/>
  <c r="O50"/>
  <c r="N50"/>
  <c r="M50"/>
  <c r="G50"/>
  <c r="Q49"/>
  <c r="P49"/>
  <c r="O49"/>
  <c r="N49"/>
  <c r="M49"/>
  <c r="G49"/>
  <c r="L42"/>
  <c r="K42"/>
  <c r="J42"/>
  <c r="I42"/>
  <c r="Q42" s="1"/>
  <c r="H42"/>
  <c r="O42" s="1"/>
  <c r="F42"/>
  <c r="G42" s="1"/>
  <c r="E42"/>
  <c r="D42"/>
  <c r="C42"/>
  <c r="B42"/>
  <c r="G41"/>
  <c r="G40"/>
  <c r="Q39"/>
  <c r="P39"/>
  <c r="O39"/>
  <c r="N39"/>
  <c r="G39"/>
  <c r="Q38"/>
  <c r="P38"/>
  <c r="O38"/>
  <c r="N38"/>
  <c r="M38"/>
  <c r="G38"/>
  <c r="Q37"/>
  <c r="P37"/>
  <c r="O37"/>
  <c r="N37"/>
  <c r="M37"/>
  <c r="G37"/>
  <c r="Q36"/>
  <c r="P36"/>
  <c r="O36"/>
  <c r="M36"/>
  <c r="P34"/>
  <c r="N34"/>
  <c r="G34"/>
  <c r="G31"/>
  <c r="P30"/>
  <c r="N30"/>
  <c r="G30"/>
  <c r="Q28"/>
  <c r="P28"/>
  <c r="O28"/>
  <c r="N28"/>
  <c r="M28"/>
  <c r="G28"/>
  <c r="P27"/>
  <c r="N27"/>
  <c r="Q26"/>
  <c r="P26"/>
  <c r="O26"/>
  <c r="N26"/>
  <c r="G26"/>
  <c r="P25"/>
  <c r="N25"/>
  <c r="M25"/>
  <c r="G24"/>
  <c r="Q23"/>
  <c r="P23"/>
  <c r="O23"/>
  <c r="N23"/>
  <c r="G23"/>
  <c r="P22"/>
  <c r="O22"/>
  <c r="N22"/>
  <c r="M22"/>
  <c r="G22"/>
  <c r="Q21"/>
  <c r="P21"/>
  <c r="O21"/>
  <c r="N21"/>
  <c r="M21"/>
  <c r="G21"/>
  <c r="Q20"/>
  <c r="P20"/>
  <c r="O20"/>
  <c r="N20"/>
  <c r="M20"/>
  <c r="G20"/>
  <c r="Q19"/>
  <c r="P19"/>
  <c r="O19"/>
  <c r="N19"/>
  <c r="M19"/>
  <c r="G19"/>
  <c r="Q18"/>
  <c r="P18"/>
  <c r="O18"/>
  <c r="N18"/>
  <c r="M18"/>
  <c r="Q17"/>
  <c r="P17"/>
  <c r="O17"/>
  <c r="N17"/>
  <c r="Q16"/>
  <c r="P16"/>
  <c r="O16"/>
  <c r="N16"/>
  <c r="G16"/>
  <c r="N15"/>
  <c r="Q14"/>
  <c r="P14"/>
  <c r="O14"/>
  <c r="N14"/>
  <c r="G14"/>
  <c r="Q13"/>
  <c r="P13"/>
  <c r="O13"/>
  <c r="N13"/>
  <c r="M13"/>
  <c r="G13"/>
  <c r="Q12"/>
  <c r="P12"/>
  <c r="O12"/>
  <c r="N12"/>
  <c r="M12"/>
  <c r="G12"/>
  <c r="Q11"/>
  <c r="P11"/>
  <c r="O11"/>
  <c r="N11"/>
  <c r="M11"/>
  <c r="G11"/>
  <c r="Q10"/>
  <c r="P10"/>
  <c r="O10"/>
  <c r="N10"/>
  <c r="M10"/>
  <c r="G10"/>
  <c r="Q9"/>
  <c r="P9"/>
  <c r="O9"/>
  <c r="N9"/>
  <c r="G9"/>
  <c r="Q8"/>
  <c r="P8"/>
  <c r="O8"/>
  <c r="N8"/>
  <c r="M8"/>
  <c r="G8"/>
  <c r="Q7"/>
  <c r="P7"/>
  <c r="N7"/>
  <c r="G7"/>
  <c r="Q6"/>
  <c r="P6"/>
  <c r="O6"/>
  <c r="N6"/>
  <c r="M6"/>
  <c r="G6"/>
  <c r="M42" l="1"/>
  <c r="M51"/>
  <c r="O51"/>
  <c r="N42"/>
  <c r="P42"/>
  <c r="P51"/>
  <c r="Q61"/>
  <c r="M74"/>
  <c r="O74"/>
  <c r="N51"/>
</calcChain>
</file>

<file path=xl/sharedStrings.xml><?xml version="1.0" encoding="utf-8"?>
<sst xmlns="http://schemas.openxmlformats.org/spreadsheetml/2006/main" count="164" uniqueCount="66">
  <si>
    <t>Saúde</t>
  </si>
  <si>
    <t>Cultura, Desporto e Lazer</t>
  </si>
  <si>
    <t>Dot. Inicial</t>
  </si>
  <si>
    <t>Dot. Atual.</t>
  </si>
  <si>
    <t>Créditos</t>
  </si>
  <si>
    <t>Conting.</t>
  </si>
  <si>
    <t>Liq.</t>
  </si>
  <si>
    <t>Liq/Dot. Atual. (%)</t>
  </si>
  <si>
    <t>Assist. Social e Dir. da Cidadania</t>
  </si>
  <si>
    <t>TOTAL</t>
  </si>
  <si>
    <t>Exclusivo</t>
  </si>
  <si>
    <t>Não Exclusivo</t>
  </si>
  <si>
    <t>Serviços de Utilidade Pública</t>
  </si>
  <si>
    <t>Atividade finalística</t>
  </si>
  <si>
    <t xml:space="preserve">Projeto  </t>
  </si>
  <si>
    <t>Pessoal e encargos sociais</t>
  </si>
  <si>
    <t>Manutenção administrativa</t>
  </si>
  <si>
    <t>SUBCOM</t>
  </si>
  <si>
    <t>FDRM</t>
  </si>
  <si>
    <t>SECEC</t>
  </si>
  <si>
    <t>FUNARJ</t>
  </si>
  <si>
    <t>FTMRJ</t>
  </si>
  <si>
    <t>FEC</t>
  </si>
  <si>
    <t>FUNESBOM</t>
  </si>
  <si>
    <t>SUDERJ</t>
  </si>
  <si>
    <t>FUSPRJ</t>
  </si>
  <si>
    <t>PROCON-RJ</t>
  </si>
  <si>
    <t>SEAS</t>
  </si>
  <si>
    <t>UEPSAM</t>
  </si>
  <si>
    <t>INEA</t>
  </si>
  <si>
    <t>SETRAB</t>
  </si>
  <si>
    <t>UERJ</t>
  </si>
  <si>
    <t>FUPDE</t>
  </si>
  <si>
    <t>FEAS</t>
  </si>
  <si>
    <t>ITERJ</t>
  </si>
  <si>
    <t>CEHAB-RJ</t>
  </si>
  <si>
    <t>SECC</t>
  </si>
  <si>
    <t>FUNDEPI</t>
  </si>
  <si>
    <t>R$</t>
  </si>
  <si>
    <t>%</t>
  </si>
  <si>
    <t>Orçamento do Idoso por Unidade Orçamentária</t>
  </si>
  <si>
    <t>Orçamento do Idoso por tipo (Exclusivo vs. Não exclusivo)</t>
  </si>
  <si>
    <t>Orçamento do Idoso por Eixo</t>
  </si>
  <si>
    <t>Orçamento do Idoso por Grupo de Gasto</t>
  </si>
  <si>
    <t>Outras ativi. caráter obrigatório</t>
  </si>
  <si>
    <t>SEHIS</t>
  </si>
  <si>
    <t>SEIJES</t>
  </si>
  <si>
    <t>SEM</t>
  </si>
  <si>
    <t>Comparação 2023/2022</t>
  </si>
  <si>
    <t>Até abril de 2023</t>
  </si>
  <si>
    <t>SES</t>
  </si>
  <si>
    <t>FES</t>
  </si>
  <si>
    <t>FLXIII</t>
  </si>
  <si>
    <t>FSERJ</t>
  </si>
  <si>
    <t>IVB</t>
  </si>
  <si>
    <t>SEAVIT</t>
  </si>
  <si>
    <t>SECID</t>
  </si>
  <si>
    <t>SEDSODH</t>
  </si>
  <si>
    <t>SEELJE</t>
  </si>
  <si>
    <t>SEENVS</t>
  </si>
  <si>
    <t>SEINFRA</t>
  </si>
  <si>
    <t>SEEL</t>
  </si>
  <si>
    <t xml:space="preserve">- </t>
  </si>
  <si>
    <t>Observação</t>
  </si>
  <si>
    <t>Unidade Orçamentária extinta</t>
  </si>
  <si>
    <t>Unidade Orçamentária criada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</si>
</sst>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##,###"/>
    <numFmt numFmtId="166" formatCode="###,###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5" borderId="13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165" fontId="5" fillId="3" borderId="8" xfId="0" applyNumberFormat="1" applyFont="1" applyFill="1" applyBorder="1"/>
    <xf numFmtId="164" fontId="5" fillId="2" borderId="9" xfId="1" applyNumberFormat="1" applyFont="1" applyFill="1" applyBorder="1" applyAlignment="1">
      <alignment horizontal="center"/>
    </xf>
    <xf numFmtId="3" fontId="5" fillId="5" borderId="22" xfId="0" applyNumberFormat="1" applyFont="1" applyFill="1" applyBorder="1"/>
    <xf numFmtId="164" fontId="5" fillId="5" borderId="23" xfId="1" applyNumberFormat="1" applyFont="1" applyFill="1" applyBorder="1"/>
    <xf numFmtId="3" fontId="5" fillId="5" borderId="23" xfId="0" applyNumberFormat="1" applyFont="1" applyFill="1" applyBorder="1"/>
    <xf numFmtId="164" fontId="5" fillId="5" borderId="8" xfId="1" applyNumberFormat="1" applyFont="1" applyFill="1" applyBorder="1"/>
    <xf numFmtId="3" fontId="5" fillId="5" borderId="8" xfId="0" applyNumberFormat="1" applyFont="1" applyFill="1" applyBorder="1"/>
    <xf numFmtId="164" fontId="5" fillId="5" borderId="9" xfId="1" applyNumberFormat="1" applyFont="1" applyFill="1" applyBorder="1"/>
    <xf numFmtId="165" fontId="5" fillId="3" borderId="11" xfId="0" applyNumberFormat="1" applyFont="1" applyFill="1" applyBorder="1"/>
    <xf numFmtId="164" fontId="5" fillId="2" borderId="12" xfId="1" applyNumberFormat="1" applyFont="1" applyFill="1" applyBorder="1" applyAlignment="1">
      <alignment horizontal="center"/>
    </xf>
    <xf numFmtId="3" fontId="5" fillId="5" borderId="13" xfId="0" applyNumberFormat="1" applyFont="1" applyFill="1" applyBorder="1"/>
    <xf numFmtId="164" fontId="5" fillId="5" borderId="14" xfId="1" applyNumberFormat="1" applyFont="1" applyFill="1" applyBorder="1"/>
    <xf numFmtId="3" fontId="5" fillId="5" borderId="14" xfId="0" applyNumberFormat="1" applyFont="1" applyFill="1" applyBorder="1"/>
    <xf numFmtId="164" fontId="5" fillId="5" borderId="15" xfId="1" applyNumberFormat="1" applyFont="1" applyFill="1" applyBorder="1"/>
    <xf numFmtId="165" fontId="5" fillId="3" borderId="13" xfId="0" applyNumberFormat="1" applyFont="1" applyFill="1" applyBorder="1"/>
    <xf numFmtId="165" fontId="5" fillId="3" borderId="14" xfId="0" applyNumberFormat="1" applyFont="1" applyFill="1" applyBorder="1"/>
    <xf numFmtId="164" fontId="5" fillId="3" borderId="15" xfId="1" applyNumberFormat="1" applyFont="1" applyFill="1" applyBorder="1" applyAlignment="1">
      <alignment horizontal="center"/>
    </xf>
    <xf numFmtId="164" fontId="5" fillId="2" borderId="15" xfId="1" applyNumberFormat="1" applyFont="1" applyFill="1" applyBorder="1" applyAlignment="1">
      <alignment horizontal="center"/>
    </xf>
    <xf numFmtId="0" fontId="0" fillId="6" borderId="0" xfId="0" applyFill="1"/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4" fontId="5" fillId="5" borderId="2" xfId="1" applyNumberFormat="1" applyFont="1" applyFill="1" applyBorder="1"/>
    <xf numFmtId="164" fontId="5" fillId="5" borderId="3" xfId="1" applyNumberFormat="1" applyFont="1" applyFill="1" applyBorder="1"/>
    <xf numFmtId="164" fontId="5" fillId="5" borderId="11" xfId="1" applyNumberFormat="1" applyFont="1" applyFill="1" applyBorder="1"/>
    <xf numFmtId="164" fontId="5" fillId="5" borderId="12" xfId="1" applyNumberFormat="1" applyFont="1" applyFill="1" applyBorder="1"/>
    <xf numFmtId="164" fontId="5" fillId="3" borderId="23" xfId="1" applyNumberFormat="1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  <xf numFmtId="164" fontId="5" fillId="5" borderId="23" xfId="1" applyNumberFormat="1" applyFont="1" applyFill="1" applyBorder="1" applyAlignment="1">
      <alignment horizontal="center"/>
    </xf>
    <xf numFmtId="164" fontId="5" fillId="5" borderId="24" xfId="1" applyNumberFormat="1" applyFont="1" applyFill="1" applyBorder="1" applyAlignment="1">
      <alignment horizontal="center"/>
    </xf>
    <xf numFmtId="164" fontId="5" fillId="3" borderId="8" xfId="1" applyNumberFormat="1" applyFont="1" applyFill="1" applyBorder="1" applyAlignment="1">
      <alignment horizontal="center"/>
    </xf>
    <xf numFmtId="164" fontId="5" fillId="2" borderId="8" xfId="1" applyNumberFormat="1" applyFont="1" applyFill="1" applyBorder="1" applyAlignment="1">
      <alignment horizontal="center"/>
    </xf>
    <xf numFmtId="164" fontId="5" fillId="5" borderId="8" xfId="1" applyNumberFormat="1" applyFont="1" applyFill="1" applyBorder="1" applyAlignment="1">
      <alignment horizontal="center"/>
    </xf>
    <xf numFmtId="164" fontId="5" fillId="5" borderId="9" xfId="1" applyNumberFormat="1" applyFont="1" applyFill="1" applyBorder="1" applyAlignment="1">
      <alignment horizontal="center"/>
    </xf>
    <xf numFmtId="164" fontId="5" fillId="3" borderId="11" xfId="1" applyNumberFormat="1" applyFont="1" applyFill="1" applyBorder="1" applyAlignment="1">
      <alignment horizontal="center"/>
    </xf>
    <xf numFmtId="164" fontId="5" fillId="5" borderId="14" xfId="1" applyNumberFormat="1" applyFont="1" applyFill="1" applyBorder="1" applyAlignment="1">
      <alignment horizontal="center"/>
    </xf>
    <xf numFmtId="164" fontId="5" fillId="5" borderId="15" xfId="1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right" vertical="center"/>
    </xf>
    <xf numFmtId="164" fontId="5" fillId="3" borderId="14" xfId="1" applyNumberFormat="1" applyFont="1" applyFill="1" applyBorder="1" applyAlignment="1">
      <alignment horizontal="center"/>
    </xf>
    <xf numFmtId="165" fontId="5" fillId="3" borderId="23" xfId="0" applyNumberFormat="1" applyFont="1" applyFill="1" applyBorder="1"/>
    <xf numFmtId="165" fontId="5" fillId="3" borderId="30" xfId="0" applyNumberFormat="1" applyFont="1" applyFill="1" applyBorder="1"/>
    <xf numFmtId="165" fontId="5" fillId="3" borderId="31" xfId="0" applyNumberFormat="1" applyFont="1" applyFill="1" applyBorder="1"/>
    <xf numFmtId="3" fontId="5" fillId="5" borderId="7" xfId="0" applyNumberFormat="1" applyFont="1" applyFill="1" applyBorder="1"/>
    <xf numFmtId="3" fontId="5" fillId="5" borderId="2" xfId="0" applyNumberFormat="1" applyFont="1" applyFill="1" applyBorder="1"/>
    <xf numFmtId="3" fontId="5" fillId="5" borderId="1" xfId="0" applyNumberFormat="1" applyFont="1" applyFill="1" applyBorder="1"/>
    <xf numFmtId="3" fontId="5" fillId="5" borderId="10" xfId="0" applyNumberFormat="1" applyFont="1" applyFill="1" applyBorder="1"/>
    <xf numFmtId="3" fontId="5" fillId="5" borderId="11" xfId="0" applyNumberFormat="1" applyFont="1" applyFill="1" applyBorder="1"/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164" fontId="5" fillId="3" borderId="41" xfId="1" applyNumberFormat="1" applyFont="1" applyFill="1" applyBorder="1" applyAlignment="1">
      <alignment horizontal="center"/>
    </xf>
    <xf numFmtId="164" fontId="5" fillId="3" borderId="42" xfId="1" applyNumberFormat="1" applyFont="1" applyFill="1" applyBorder="1" applyAlignment="1">
      <alignment horizontal="center"/>
    </xf>
    <xf numFmtId="165" fontId="6" fillId="2" borderId="8" xfId="0" applyNumberFormat="1" applyFont="1" applyFill="1" applyBorder="1"/>
    <xf numFmtId="166" fontId="5" fillId="2" borderId="8" xfId="0" applyNumberFormat="1" applyFont="1" applyFill="1" applyBorder="1"/>
    <xf numFmtId="0" fontId="3" fillId="7" borderId="18" xfId="0" applyFont="1" applyFill="1" applyBorder="1" applyAlignment="1">
      <alignment horizontal="right"/>
    </xf>
    <xf numFmtId="165" fontId="5" fillId="2" borderId="14" xfId="0" applyNumberFormat="1" applyFont="1" applyFill="1" applyBorder="1"/>
    <xf numFmtId="166" fontId="5" fillId="2" borderId="11" xfId="0" applyNumberFormat="1" applyFont="1" applyFill="1" applyBorder="1"/>
    <xf numFmtId="165" fontId="5" fillId="2" borderId="32" xfId="0" applyNumberFormat="1" applyFont="1" applyFill="1" applyBorder="1"/>
    <xf numFmtId="164" fontId="5" fillId="2" borderId="11" xfId="1" applyNumberFormat="1" applyFont="1" applyFill="1" applyBorder="1" applyAlignment="1">
      <alignment horizontal="center"/>
    </xf>
    <xf numFmtId="164" fontId="5" fillId="5" borderId="11" xfId="1" applyNumberFormat="1" applyFont="1" applyFill="1" applyBorder="1" applyAlignment="1">
      <alignment horizontal="center"/>
    </xf>
    <xf numFmtId="164" fontId="5" fillId="5" borderId="12" xfId="1" applyNumberFormat="1" applyFont="1" applyFill="1" applyBorder="1" applyAlignment="1">
      <alignment horizontal="center"/>
    </xf>
    <xf numFmtId="166" fontId="5" fillId="2" borderId="23" xfId="0" applyNumberFormat="1" applyFont="1" applyFill="1" applyBorder="1"/>
    <xf numFmtId="164" fontId="5" fillId="2" borderId="24" xfId="1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3" fontId="5" fillId="5" borderId="43" xfId="0" applyNumberFormat="1" applyFont="1" applyFill="1" applyBorder="1"/>
    <xf numFmtId="0" fontId="2" fillId="5" borderId="37" xfId="0" applyFont="1" applyFill="1" applyBorder="1" applyAlignment="1">
      <alignment horizontal="center" vertical="center" wrapText="1"/>
    </xf>
    <xf numFmtId="164" fontId="6" fillId="5" borderId="23" xfId="1" applyNumberFormat="1" applyFont="1" applyFill="1" applyBorder="1"/>
    <xf numFmtId="164" fontId="6" fillId="5" borderId="8" xfId="1" applyNumberFormat="1" applyFont="1" applyFill="1" applyBorder="1"/>
    <xf numFmtId="3" fontId="6" fillId="5" borderId="8" xfId="0" applyNumberFormat="1" applyFont="1" applyFill="1" applyBorder="1"/>
    <xf numFmtId="3" fontId="6" fillId="5" borderId="43" xfId="0" applyNumberFormat="1" applyFont="1" applyFill="1" applyBorder="1"/>
    <xf numFmtId="3" fontId="6" fillId="5" borderId="43" xfId="0" quotePrefix="1" applyNumberFormat="1" applyFont="1" applyFill="1" applyBorder="1" applyAlignment="1">
      <alignment horizontal="center" vertical="center"/>
    </xf>
    <xf numFmtId="165" fontId="6" fillId="2" borderId="8" xfId="0" quotePrefix="1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/>
    <xf numFmtId="165" fontId="5" fillId="3" borderId="10" xfId="0" applyNumberFormat="1" applyFont="1" applyFill="1" applyBorder="1"/>
    <xf numFmtId="3" fontId="6" fillId="5" borderId="11" xfId="0" applyNumberFormat="1" applyFont="1" applyFill="1" applyBorder="1"/>
    <xf numFmtId="164" fontId="6" fillId="5" borderId="11" xfId="1" applyNumberFormat="1" applyFont="1" applyFill="1" applyBorder="1"/>
    <xf numFmtId="165" fontId="5" fillId="2" borderId="13" xfId="0" applyNumberFormat="1" applyFont="1" applyFill="1" applyBorder="1"/>
    <xf numFmtId="164" fontId="5" fillId="5" borderId="44" xfId="1" applyNumberFormat="1" applyFont="1" applyFill="1" applyBorder="1"/>
    <xf numFmtId="164" fontId="5" fillId="5" borderId="41" xfId="1" applyNumberFormat="1" applyFont="1" applyFill="1" applyBorder="1"/>
    <xf numFmtId="164" fontId="6" fillId="5" borderId="41" xfId="1" applyNumberFormat="1" applyFont="1" applyFill="1" applyBorder="1"/>
    <xf numFmtId="3" fontId="6" fillId="5" borderId="45" xfId="0" quotePrefix="1" applyNumberFormat="1" applyFont="1" applyFill="1" applyBorder="1" applyAlignment="1">
      <alignment horizontal="center" vertical="center"/>
    </xf>
    <xf numFmtId="164" fontId="6" fillId="5" borderId="42" xfId="1" applyNumberFormat="1" applyFont="1" applyFill="1" applyBorder="1"/>
    <xf numFmtId="164" fontId="5" fillId="5" borderId="37" xfId="1" applyNumberFormat="1" applyFont="1" applyFill="1" applyBorder="1"/>
    <xf numFmtId="0" fontId="2" fillId="7" borderId="18" xfId="0" applyFont="1" applyFill="1" applyBorder="1" applyAlignment="1">
      <alignment horizontal="center" vertical="center"/>
    </xf>
    <xf numFmtId="0" fontId="0" fillId="8" borderId="23" xfId="0" applyFill="1" applyBorder="1"/>
    <xf numFmtId="0" fontId="0" fillId="8" borderId="8" xfId="0" applyFill="1" applyBorder="1"/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6" fontId="0" fillId="2" borderId="0" xfId="0" applyNumberFormat="1" applyFill="1"/>
    <xf numFmtId="166" fontId="0" fillId="2" borderId="8" xfId="0" applyNumberFormat="1" applyFill="1" applyBorder="1"/>
    <xf numFmtId="0" fontId="0" fillId="0" borderId="0" xfId="0" applyFill="1"/>
    <xf numFmtId="166" fontId="0" fillId="2" borderId="11" xfId="0" applyNumberFormat="1" applyFill="1" applyBorder="1"/>
    <xf numFmtId="0" fontId="4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90" zoomScaleNormal="90" workbookViewId="0">
      <pane xSplit="1" topLeftCell="B1" activePane="topRight" state="frozen"/>
      <selection activeCell="A13" sqref="A13"/>
      <selection pane="topRight" sqref="A1:M1"/>
    </sheetView>
  </sheetViews>
  <sheetFormatPr defaultRowHeight="15"/>
  <cols>
    <col min="1" max="1" width="27.85546875" bestFit="1" customWidth="1"/>
    <col min="2" max="3" width="13.5703125" bestFit="1" customWidth="1"/>
    <col min="4" max="4" width="12.42578125" bestFit="1" customWidth="1"/>
    <col min="5" max="5" width="12" bestFit="1" customWidth="1"/>
    <col min="6" max="6" width="13.5703125" bestFit="1" customWidth="1"/>
    <col min="7" max="7" width="12.7109375" customWidth="1"/>
    <col min="8" max="8" width="16.42578125" bestFit="1" customWidth="1"/>
    <col min="9" max="9" width="17.42578125" bestFit="1" customWidth="1"/>
    <col min="10" max="10" width="15.5703125" bestFit="1" customWidth="1"/>
    <col min="11" max="12" width="16.42578125" bestFit="1" customWidth="1"/>
    <col min="13" max="13" width="17.85546875" bestFit="1" customWidth="1"/>
    <col min="14" max="14" width="13.5703125" bestFit="1" customWidth="1"/>
    <col min="15" max="15" width="11.7109375" bestFit="1" customWidth="1"/>
    <col min="16" max="16" width="13.5703125" bestFit="1" customWidth="1"/>
    <col min="17" max="17" width="10.7109375" bestFit="1" customWidth="1"/>
    <col min="18" max="18" width="30" customWidth="1"/>
  </cols>
  <sheetData>
    <row r="1" spans="1:18" ht="15.7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49</v>
      </c>
      <c r="O1" s="99"/>
      <c r="P1" s="99"/>
      <c r="Q1" s="99"/>
    </row>
    <row r="2" spans="1:18" ht="15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8" ht="15.75" thickBot="1">
      <c r="A3" s="100"/>
      <c r="B3" s="103">
        <v>2022</v>
      </c>
      <c r="C3" s="104"/>
      <c r="D3" s="104"/>
      <c r="E3" s="104"/>
      <c r="F3" s="104"/>
      <c r="G3" s="105"/>
      <c r="H3" s="106">
        <v>2023</v>
      </c>
      <c r="I3" s="107"/>
      <c r="J3" s="107"/>
      <c r="K3" s="107"/>
      <c r="L3" s="107"/>
      <c r="M3" s="108"/>
      <c r="N3" s="109" t="s">
        <v>48</v>
      </c>
      <c r="O3" s="110"/>
      <c r="P3" s="110"/>
      <c r="Q3" s="110"/>
      <c r="R3" s="88" t="s">
        <v>63</v>
      </c>
    </row>
    <row r="4" spans="1:18" ht="15.75" thickBot="1">
      <c r="A4" s="101"/>
      <c r="B4" s="111" t="s">
        <v>2</v>
      </c>
      <c r="C4" s="113" t="s">
        <v>3</v>
      </c>
      <c r="D4" s="113" t="s">
        <v>4</v>
      </c>
      <c r="E4" s="113" t="s">
        <v>5</v>
      </c>
      <c r="F4" s="113" t="s">
        <v>6</v>
      </c>
      <c r="G4" s="125" t="s">
        <v>7</v>
      </c>
      <c r="H4" s="127" t="s">
        <v>2</v>
      </c>
      <c r="I4" s="115" t="s">
        <v>3</v>
      </c>
      <c r="J4" s="115" t="s">
        <v>4</v>
      </c>
      <c r="K4" s="115" t="s">
        <v>5</v>
      </c>
      <c r="L4" s="115" t="s">
        <v>6</v>
      </c>
      <c r="M4" s="117" t="s">
        <v>7</v>
      </c>
      <c r="N4" s="119" t="s">
        <v>2</v>
      </c>
      <c r="O4" s="120"/>
      <c r="P4" s="121" t="s">
        <v>3</v>
      </c>
      <c r="Q4" s="122"/>
      <c r="R4" s="89"/>
    </row>
    <row r="5" spans="1:18" ht="15.75" thickBot="1">
      <c r="A5" s="102"/>
      <c r="B5" s="112"/>
      <c r="C5" s="114"/>
      <c r="D5" s="114"/>
      <c r="E5" s="114"/>
      <c r="F5" s="114"/>
      <c r="G5" s="126"/>
      <c r="H5" s="128"/>
      <c r="I5" s="116"/>
      <c r="J5" s="116"/>
      <c r="K5" s="116"/>
      <c r="L5" s="116"/>
      <c r="M5" s="118"/>
      <c r="N5" s="1" t="s">
        <v>38</v>
      </c>
      <c r="O5" s="22" t="s">
        <v>39</v>
      </c>
      <c r="P5" s="22" t="s">
        <v>38</v>
      </c>
      <c r="Q5" s="70" t="s">
        <v>39</v>
      </c>
      <c r="R5" s="90"/>
    </row>
    <row r="6" spans="1:18">
      <c r="A6" s="67" t="s">
        <v>35</v>
      </c>
      <c r="B6" s="77">
        <v>49787771.874400005</v>
      </c>
      <c r="C6" s="3">
        <v>106509854.717897</v>
      </c>
      <c r="D6" s="3">
        <v>56722082.843497001</v>
      </c>
      <c r="E6" s="3">
        <v>25774040.481321</v>
      </c>
      <c r="F6" s="3">
        <v>79578490.540619999</v>
      </c>
      <c r="G6" s="54">
        <f t="shared" ref="G6:G15" si="0">F6/C6</f>
        <v>0.74714673821865907</v>
      </c>
      <c r="H6" s="65">
        <v>56076435</v>
      </c>
      <c r="I6" s="65">
        <v>1439334.3599999999</v>
      </c>
      <c r="J6" s="65">
        <v>-54637100.640000001</v>
      </c>
      <c r="K6" s="65">
        <v>0</v>
      </c>
      <c r="L6" s="65">
        <v>439334.36</v>
      </c>
      <c r="M6" s="29">
        <f t="shared" ref="M6:M13" si="1">L6/I6</f>
        <v>0.30523440015702819</v>
      </c>
      <c r="N6" s="69">
        <f>H6-B6</f>
        <v>6288663.1255999953</v>
      </c>
      <c r="O6" s="6">
        <f>(H6-B6)/B6</f>
        <v>0.12630939061632351</v>
      </c>
      <c r="P6" s="7">
        <f>I6-C6</f>
        <v>-105070520.357897</v>
      </c>
      <c r="Q6" s="82">
        <f t="shared" ref="Q6:Q15" si="2">(I6-C6)/C6</f>
        <v>-0.98648637383073867</v>
      </c>
      <c r="R6" s="90"/>
    </row>
    <row r="7" spans="1:18">
      <c r="A7" s="67" t="s">
        <v>18</v>
      </c>
      <c r="B7" s="77">
        <v>1145970</v>
      </c>
      <c r="C7" s="3">
        <v>1145970</v>
      </c>
      <c r="D7" s="3">
        <v>0</v>
      </c>
      <c r="E7" s="3">
        <v>18190</v>
      </c>
      <c r="F7" s="3">
        <v>0</v>
      </c>
      <c r="G7" s="54">
        <f t="shared" si="0"/>
        <v>0</v>
      </c>
      <c r="H7" s="57">
        <v>1167625</v>
      </c>
      <c r="I7" s="57">
        <v>1167625</v>
      </c>
      <c r="J7" s="57"/>
      <c r="K7" s="57">
        <v>179580.73</v>
      </c>
      <c r="L7" s="57"/>
      <c r="M7" s="29">
        <f t="shared" si="1"/>
        <v>0</v>
      </c>
      <c r="N7" s="69">
        <f>H7-B7</f>
        <v>21655</v>
      </c>
      <c r="O7" s="71">
        <f>(H7-B7)/B7</f>
        <v>1.8896655235302845E-2</v>
      </c>
      <c r="P7" s="9">
        <f t="shared" ref="P7:P15" si="3">I7-C7</f>
        <v>21655</v>
      </c>
      <c r="Q7" s="83">
        <f t="shared" si="2"/>
        <v>1.8896655235302845E-2</v>
      </c>
      <c r="R7" s="90"/>
    </row>
    <row r="8" spans="1:18">
      <c r="A8" s="67" t="s">
        <v>33</v>
      </c>
      <c r="B8" s="77">
        <v>5120470.6299000001</v>
      </c>
      <c r="C8" s="3">
        <v>24755651.426922999</v>
      </c>
      <c r="D8" s="3">
        <v>19635180.797022998</v>
      </c>
      <c r="E8" s="3">
        <v>4652281.2794580003</v>
      </c>
      <c r="F8" s="3">
        <v>15836476.327085</v>
      </c>
      <c r="G8" s="54">
        <f t="shared" si="0"/>
        <v>0.63971155733199758</v>
      </c>
      <c r="H8" s="57">
        <v>101756236</v>
      </c>
      <c r="I8" s="57">
        <v>137088208.31</v>
      </c>
      <c r="J8" s="57">
        <v>35331972.310000002</v>
      </c>
      <c r="K8" s="57">
        <v>18899717.640000001</v>
      </c>
      <c r="L8" s="57">
        <v>9811988.7799999993</v>
      </c>
      <c r="M8" s="33">
        <f t="shared" si="1"/>
        <v>7.1574272513737824E-2</v>
      </c>
      <c r="N8" s="69">
        <f t="shared" ref="N8:N24" si="4">H8-B8</f>
        <v>96635765.370100006</v>
      </c>
      <c r="O8" s="8">
        <f t="shared" ref="O8:O14" si="5">(H8-B8)/B8</f>
        <v>18.872438171173975</v>
      </c>
      <c r="P8" s="9">
        <f t="shared" si="3"/>
        <v>112332556.883077</v>
      </c>
      <c r="Q8" s="83">
        <f t="shared" si="2"/>
        <v>4.537653037112559</v>
      </c>
      <c r="R8" s="90"/>
    </row>
    <row r="9" spans="1:18">
      <c r="A9" s="67" t="s">
        <v>22</v>
      </c>
      <c r="B9" s="77">
        <v>3399702.8144999999</v>
      </c>
      <c r="C9" s="3">
        <v>5292024.4780440005</v>
      </c>
      <c r="D9" s="3">
        <v>1892321.6635439999</v>
      </c>
      <c r="E9" s="3">
        <v>552218.75029999996</v>
      </c>
      <c r="F9" s="3">
        <v>3015978.5962709999</v>
      </c>
      <c r="G9" s="54">
        <f t="shared" si="0"/>
        <v>0.56991017497820495</v>
      </c>
      <c r="H9" s="57">
        <v>152936042</v>
      </c>
      <c r="I9" s="57">
        <v>180497741.77000001</v>
      </c>
      <c r="J9" s="57">
        <v>27561699.770000011</v>
      </c>
      <c r="K9" s="57">
        <v>9652231.6600000001</v>
      </c>
      <c r="L9" s="57"/>
      <c r="M9" s="33">
        <f t="shared" si="1"/>
        <v>0</v>
      </c>
      <c r="N9" s="69">
        <f t="shared" si="4"/>
        <v>149536339.1855</v>
      </c>
      <c r="O9" s="8">
        <f t="shared" si="5"/>
        <v>43.985120860481025</v>
      </c>
      <c r="P9" s="9">
        <f t="shared" si="3"/>
        <v>175205717.29195601</v>
      </c>
      <c r="Q9" s="83">
        <f t="shared" si="2"/>
        <v>33.107503190671991</v>
      </c>
      <c r="R9" s="90"/>
    </row>
    <row r="10" spans="1:18">
      <c r="A10" s="67" t="s">
        <v>51</v>
      </c>
      <c r="B10" s="77">
        <v>1137201686.5792</v>
      </c>
      <c r="C10" s="3">
        <v>1461187569.5689099</v>
      </c>
      <c r="D10" s="3">
        <v>323985882.98971403</v>
      </c>
      <c r="E10" s="3">
        <v>84048623.770324007</v>
      </c>
      <c r="F10" s="3">
        <v>1329328191.24</v>
      </c>
      <c r="G10" s="54">
        <f t="shared" si="0"/>
        <v>0.90975875987789034</v>
      </c>
      <c r="H10" s="57">
        <v>6096953397</v>
      </c>
      <c r="I10" s="57">
        <v>5946854757.2200003</v>
      </c>
      <c r="J10" s="57">
        <v>-150098639.78000009</v>
      </c>
      <c r="K10" s="57">
        <v>759651944.57000005</v>
      </c>
      <c r="L10" s="57">
        <v>1576996272.5599999</v>
      </c>
      <c r="M10" s="33">
        <f t="shared" si="1"/>
        <v>0.26518156856704611</v>
      </c>
      <c r="N10" s="69">
        <f t="shared" si="4"/>
        <v>4959751710.4208002</v>
      </c>
      <c r="O10" s="8">
        <f t="shared" si="5"/>
        <v>4.361365067387613</v>
      </c>
      <c r="P10" s="9">
        <f t="shared" si="3"/>
        <v>4485667187.6510906</v>
      </c>
      <c r="Q10" s="83">
        <f t="shared" si="2"/>
        <v>3.0698777358025873</v>
      </c>
      <c r="R10" s="90"/>
    </row>
    <row r="11" spans="1:18">
      <c r="A11" s="67" t="s">
        <v>52</v>
      </c>
      <c r="B11" s="77">
        <v>18477573.713599999</v>
      </c>
      <c r="C11" s="3">
        <v>12572159.094148001</v>
      </c>
      <c r="D11" s="3">
        <v>-5905414.6194519997</v>
      </c>
      <c r="E11" s="3">
        <v>3352267.5382269998</v>
      </c>
      <c r="F11" s="3">
        <v>8747916.1752589997</v>
      </c>
      <c r="G11" s="54">
        <f t="shared" si="0"/>
        <v>0.6958165347534393</v>
      </c>
      <c r="H11" s="57">
        <v>95601131</v>
      </c>
      <c r="I11" s="57">
        <v>95601131</v>
      </c>
      <c r="J11" s="57"/>
      <c r="K11" s="57">
        <v>14806059.620000001</v>
      </c>
      <c r="L11" s="57">
        <v>16336914.550000001</v>
      </c>
      <c r="M11" s="33">
        <f t="shared" si="1"/>
        <v>0.1708862058336946</v>
      </c>
      <c r="N11" s="69">
        <f t="shared" si="4"/>
        <v>77123557.286400005</v>
      </c>
      <c r="O11" s="8">
        <f t="shared" si="5"/>
        <v>4.1739006690924452</v>
      </c>
      <c r="P11" s="9">
        <f t="shared" si="3"/>
        <v>83028971.905852005</v>
      </c>
      <c r="Q11" s="83">
        <f t="shared" si="2"/>
        <v>6.6041935425793126</v>
      </c>
      <c r="R11" s="90"/>
    </row>
    <row r="12" spans="1:18">
      <c r="A12" s="67" t="s">
        <v>53</v>
      </c>
      <c r="B12" s="77">
        <v>266655020.05840003</v>
      </c>
      <c r="C12" s="3">
        <v>332547625.42447299</v>
      </c>
      <c r="D12" s="3">
        <v>65892605.366072997</v>
      </c>
      <c r="E12" s="3">
        <v>1396383.7264</v>
      </c>
      <c r="F12" s="3">
        <v>313751859.81983602</v>
      </c>
      <c r="G12" s="54">
        <f t="shared" si="0"/>
        <v>0.94347947732104376</v>
      </c>
      <c r="H12" s="57">
        <v>1809402764</v>
      </c>
      <c r="I12" s="57">
        <v>1809402764</v>
      </c>
      <c r="J12" s="57"/>
      <c r="K12" s="57">
        <v>279277081.65000004</v>
      </c>
      <c r="L12" s="57">
        <v>510958672.54999995</v>
      </c>
      <c r="M12" s="33">
        <f t="shared" si="1"/>
        <v>0.28239078811863688</v>
      </c>
      <c r="N12" s="69">
        <f t="shared" si="4"/>
        <v>1542747743.9415998</v>
      </c>
      <c r="O12" s="8">
        <f t="shared" si="5"/>
        <v>5.7855567227038263</v>
      </c>
      <c r="P12" s="9">
        <f t="shared" si="3"/>
        <v>1476855138.575527</v>
      </c>
      <c r="Q12" s="83">
        <f t="shared" si="2"/>
        <v>4.4410334811154586</v>
      </c>
      <c r="R12" s="90"/>
    </row>
    <row r="13" spans="1:18">
      <c r="A13" s="67" t="s">
        <v>21</v>
      </c>
      <c r="B13" s="77">
        <v>1398905.4061</v>
      </c>
      <c r="C13" s="3">
        <v>1783614.4181959999</v>
      </c>
      <c r="D13" s="3">
        <v>384709.01209600002</v>
      </c>
      <c r="E13" s="3">
        <v>1287918.6790829999</v>
      </c>
      <c r="F13" s="3">
        <v>247332.293106</v>
      </c>
      <c r="G13" s="54">
        <f t="shared" si="0"/>
        <v>0.13866914877048322</v>
      </c>
      <c r="H13" s="57">
        <v>4775000</v>
      </c>
      <c r="I13" s="57">
        <v>4775000</v>
      </c>
      <c r="J13" s="57"/>
      <c r="K13" s="57">
        <v>1242115</v>
      </c>
      <c r="L13" s="57">
        <v>35336.629999999997</v>
      </c>
      <c r="M13" s="33">
        <f t="shared" si="1"/>
        <v>7.4003413612565442E-3</v>
      </c>
      <c r="N13" s="69">
        <f t="shared" si="4"/>
        <v>3376094.5938999997</v>
      </c>
      <c r="O13" s="8">
        <f t="shared" si="5"/>
        <v>2.4133830487596684</v>
      </c>
      <c r="P13" s="9">
        <f t="shared" si="3"/>
        <v>2991385.5818039998</v>
      </c>
      <c r="Q13" s="83">
        <f t="shared" si="2"/>
        <v>1.6771481275810582</v>
      </c>
      <c r="R13" s="90"/>
    </row>
    <row r="14" spans="1:18">
      <c r="A14" s="67" t="s">
        <v>20</v>
      </c>
      <c r="B14" s="77">
        <v>2521061.9676000001</v>
      </c>
      <c r="C14" s="3">
        <v>10631351.541768</v>
      </c>
      <c r="D14" s="3">
        <v>8110289.5741680004</v>
      </c>
      <c r="E14" s="3">
        <v>4163355.3162830002</v>
      </c>
      <c r="F14" s="3">
        <v>5530060.2386830002</v>
      </c>
      <c r="G14" s="54">
        <f t="shared" si="0"/>
        <v>0.52016530701263486</v>
      </c>
      <c r="H14" s="57">
        <v>90745415</v>
      </c>
      <c r="I14" s="57">
        <v>94153364.999999985</v>
      </c>
      <c r="J14" s="57">
        <v>3407949.9999999991</v>
      </c>
      <c r="K14" s="57">
        <v>45744355.519999996</v>
      </c>
      <c r="L14" s="57">
        <v>15811086.25</v>
      </c>
      <c r="M14" s="33">
        <f t="shared" ref="M14:M17" si="6">L14/I14</f>
        <v>0.16792906180251765</v>
      </c>
      <c r="N14" s="69">
        <f t="shared" si="4"/>
        <v>88224353.032399997</v>
      </c>
      <c r="O14" s="8">
        <f t="shared" si="5"/>
        <v>34.994916494015335</v>
      </c>
      <c r="P14" s="9">
        <f t="shared" si="3"/>
        <v>83522013.458231986</v>
      </c>
      <c r="Q14" s="83">
        <f t="shared" si="2"/>
        <v>7.8561990100782833</v>
      </c>
      <c r="R14" s="90"/>
    </row>
    <row r="15" spans="1:18">
      <c r="A15" s="67" t="s">
        <v>37</v>
      </c>
      <c r="B15" s="77">
        <v>405000</v>
      </c>
      <c r="C15" s="3">
        <v>916721</v>
      </c>
      <c r="D15" s="3">
        <v>511721</v>
      </c>
      <c r="E15" s="3">
        <v>405000</v>
      </c>
      <c r="F15" s="3">
        <v>0</v>
      </c>
      <c r="G15" s="54">
        <f t="shared" si="0"/>
        <v>0</v>
      </c>
      <c r="H15" s="57">
        <v>615120</v>
      </c>
      <c r="I15" s="57">
        <v>0</v>
      </c>
      <c r="J15" s="57">
        <v>-615120</v>
      </c>
      <c r="K15" s="57">
        <v>0</v>
      </c>
      <c r="L15" s="57"/>
      <c r="M15" s="33"/>
      <c r="N15" s="69">
        <f t="shared" si="4"/>
        <v>210120</v>
      </c>
      <c r="O15" s="72">
        <f>(H15-B15)/B15</f>
        <v>0.51881481481481484</v>
      </c>
      <c r="P15" s="73">
        <f t="shared" si="3"/>
        <v>-916721</v>
      </c>
      <c r="Q15" s="84">
        <f t="shared" si="2"/>
        <v>-1</v>
      </c>
      <c r="R15" s="90"/>
    </row>
    <row r="16" spans="1:18">
      <c r="A16" s="67" t="s">
        <v>23</v>
      </c>
      <c r="B16" s="77">
        <v>12149386.2192</v>
      </c>
      <c r="C16" s="3">
        <v>11197382.821273999</v>
      </c>
      <c r="D16" s="3">
        <v>-952003.39792600099</v>
      </c>
      <c r="E16" s="3">
        <v>81855</v>
      </c>
      <c r="F16" s="3">
        <v>8438029.5289919991</v>
      </c>
      <c r="G16" s="54">
        <f>F16/C16</f>
        <v>0.7535715857602473</v>
      </c>
      <c r="H16" s="57">
        <v>45738034</v>
      </c>
      <c r="I16" s="57">
        <v>67494779.700000003</v>
      </c>
      <c r="J16" s="57">
        <v>21756745.700000003</v>
      </c>
      <c r="K16" s="57">
        <v>32435375</v>
      </c>
      <c r="L16" s="57">
        <v>16386311.4</v>
      </c>
      <c r="M16" s="33">
        <f t="shared" si="6"/>
        <v>0.2427789448729766</v>
      </c>
      <c r="N16" s="69">
        <f t="shared" si="4"/>
        <v>33588647.7808</v>
      </c>
      <c r="O16" s="8">
        <f t="shared" ref="O16:O25" si="7">(H16-B16)/B16</f>
        <v>2.764637420754553</v>
      </c>
      <c r="P16" s="9">
        <f t="shared" ref="P16:P24" si="8">I16-C16</f>
        <v>56297396.878726006</v>
      </c>
      <c r="Q16" s="83">
        <f t="shared" ref="Q16:Q22" si="9">(I16-C16)/C16</f>
        <v>5.0277281555263178</v>
      </c>
      <c r="R16" s="90"/>
    </row>
    <row r="17" spans="1:18">
      <c r="A17" s="67" t="s">
        <v>32</v>
      </c>
      <c r="B17" s="77">
        <v>10004.5</v>
      </c>
      <c r="C17" s="3">
        <v>10004.5</v>
      </c>
      <c r="D17" s="3">
        <v>0</v>
      </c>
      <c r="E17" s="3">
        <v>9095</v>
      </c>
      <c r="F17" s="3">
        <v>0</v>
      </c>
      <c r="G17" s="54">
        <f t="shared" ref="G17:G18" si="10">F17/C17</f>
        <v>0</v>
      </c>
      <c r="H17" s="57">
        <v>55500</v>
      </c>
      <c r="I17" s="57">
        <v>55500</v>
      </c>
      <c r="J17" s="57"/>
      <c r="K17" s="57">
        <v>50845.9</v>
      </c>
      <c r="L17" s="57"/>
      <c r="M17" s="33">
        <f t="shared" si="6"/>
        <v>0</v>
      </c>
      <c r="N17" s="69">
        <f t="shared" si="4"/>
        <v>45495.5</v>
      </c>
      <c r="O17" s="8">
        <f t="shared" si="7"/>
        <v>4.5475036233694839</v>
      </c>
      <c r="P17" s="9">
        <f t="shared" si="8"/>
        <v>45495.5</v>
      </c>
      <c r="Q17" s="83">
        <f t="shared" si="9"/>
        <v>4.5475036233694839</v>
      </c>
      <c r="R17" s="90"/>
    </row>
    <row r="18" spans="1:18">
      <c r="A18" s="67" t="s">
        <v>25</v>
      </c>
      <c r="B18" s="77">
        <v>1530870.7638000001</v>
      </c>
      <c r="C18" s="3">
        <v>1530870.7638000001</v>
      </c>
      <c r="D18" s="3">
        <v>0</v>
      </c>
      <c r="E18" s="3">
        <v>736695</v>
      </c>
      <c r="F18" s="3">
        <v>0</v>
      </c>
      <c r="G18" s="54">
        <f t="shared" si="10"/>
        <v>0</v>
      </c>
      <c r="H18" s="57">
        <v>5000</v>
      </c>
      <c r="I18" s="57">
        <v>5000</v>
      </c>
      <c r="J18" s="57"/>
      <c r="K18" s="57">
        <v>769</v>
      </c>
      <c r="L18" s="57"/>
      <c r="M18" s="33">
        <f>L18/I18</f>
        <v>0</v>
      </c>
      <c r="N18" s="69">
        <f t="shared" si="4"/>
        <v>-1525870.7638000001</v>
      </c>
      <c r="O18" s="8">
        <f t="shared" si="7"/>
        <v>-0.99673388497694682</v>
      </c>
      <c r="P18" s="9">
        <f t="shared" si="8"/>
        <v>-1525870.7638000001</v>
      </c>
      <c r="Q18" s="83">
        <f t="shared" si="9"/>
        <v>-0.99673388497694682</v>
      </c>
      <c r="R18" s="90"/>
    </row>
    <row r="19" spans="1:18">
      <c r="A19" s="67" t="s">
        <v>29</v>
      </c>
      <c r="B19" s="77">
        <v>28126468.126700003</v>
      </c>
      <c r="C19" s="3">
        <v>5207068.1266999999</v>
      </c>
      <c r="D19" s="3">
        <v>-22919400</v>
      </c>
      <c r="E19" s="3">
        <v>61846</v>
      </c>
      <c r="F19" s="3">
        <v>2583132.6068239999</v>
      </c>
      <c r="G19" s="54">
        <f>F19/C19</f>
        <v>0.49608196858009429</v>
      </c>
      <c r="H19" s="57">
        <v>115250000</v>
      </c>
      <c r="I19" s="57">
        <v>83050000</v>
      </c>
      <c r="J19" s="57">
        <v>-32200000</v>
      </c>
      <c r="K19" s="57">
        <v>39104199.07</v>
      </c>
      <c r="L19" s="57">
        <v>2133946.91</v>
      </c>
      <c r="M19" s="33">
        <f>L19/I19</f>
        <v>2.5694724984948829E-2</v>
      </c>
      <c r="N19" s="69">
        <f t="shared" si="4"/>
        <v>87123531.873300001</v>
      </c>
      <c r="O19" s="8">
        <f t="shared" si="7"/>
        <v>3.0975638846953215</v>
      </c>
      <c r="P19" s="9">
        <f t="shared" si="8"/>
        <v>77842931.873300001</v>
      </c>
      <c r="Q19" s="83">
        <f t="shared" si="9"/>
        <v>14.94947444112533</v>
      </c>
      <c r="R19" s="90"/>
    </row>
    <row r="20" spans="1:18">
      <c r="A20" s="67" t="s">
        <v>34</v>
      </c>
      <c r="B20" s="77">
        <v>873120</v>
      </c>
      <c r="C20" s="3">
        <v>50684.563248999999</v>
      </c>
      <c r="D20" s="3">
        <v>-822435.436751</v>
      </c>
      <c r="E20" s="3">
        <v>0</v>
      </c>
      <c r="F20" s="3">
        <v>19578.122555999998</v>
      </c>
      <c r="G20" s="54">
        <f>F20/C20</f>
        <v>0.3862738731676113</v>
      </c>
      <c r="H20" s="57">
        <v>5005000</v>
      </c>
      <c r="I20" s="57">
        <v>5005000</v>
      </c>
      <c r="J20" s="57"/>
      <c r="K20" s="57">
        <v>769769</v>
      </c>
      <c r="L20" s="57">
        <v>787313.67</v>
      </c>
      <c r="M20" s="33">
        <f>L20/I20</f>
        <v>0.15730542857142857</v>
      </c>
      <c r="N20" s="69">
        <f t="shared" si="4"/>
        <v>4131880</v>
      </c>
      <c r="O20" s="8">
        <f t="shared" si="7"/>
        <v>4.7323162910023822</v>
      </c>
      <c r="P20" s="9">
        <f t="shared" si="8"/>
        <v>4954315.4367509997</v>
      </c>
      <c r="Q20" s="83">
        <f t="shared" si="9"/>
        <v>97.748014763622294</v>
      </c>
      <c r="R20" s="90"/>
    </row>
    <row r="21" spans="1:18">
      <c r="A21" s="67" t="s">
        <v>54</v>
      </c>
      <c r="B21" s="77">
        <v>5840233.4683999997</v>
      </c>
      <c r="C21" s="3">
        <v>24878557.66076</v>
      </c>
      <c r="D21" s="3">
        <v>19038324.192359999</v>
      </c>
      <c r="E21" s="3">
        <v>11593144.088284001</v>
      </c>
      <c r="F21" s="3">
        <v>13210489.149832999</v>
      </c>
      <c r="G21" s="54">
        <f>F21/C21</f>
        <v>0.53099899640361381</v>
      </c>
      <c r="H21" s="57">
        <v>31410463</v>
      </c>
      <c r="I21" s="57">
        <v>31410463</v>
      </c>
      <c r="J21" s="57"/>
      <c r="K21" s="57">
        <v>4809397.21</v>
      </c>
      <c r="L21" s="57">
        <v>2858987.4200000004</v>
      </c>
      <c r="M21" s="33">
        <f>L21/I21</f>
        <v>9.1020225330648588E-2</v>
      </c>
      <c r="N21" s="69">
        <f t="shared" si="4"/>
        <v>25570229.531599998</v>
      </c>
      <c r="O21" s="8">
        <f t="shared" si="7"/>
        <v>4.378288927994733</v>
      </c>
      <c r="P21" s="9">
        <f t="shared" si="8"/>
        <v>6531905.3392399997</v>
      </c>
      <c r="Q21" s="83">
        <f t="shared" si="9"/>
        <v>0.26255160883150896</v>
      </c>
      <c r="R21" s="90"/>
    </row>
    <row r="22" spans="1:18">
      <c r="A22" s="67" t="s">
        <v>26</v>
      </c>
      <c r="B22" s="77">
        <v>12521.4503</v>
      </c>
      <c r="C22" s="3">
        <v>11905.334991</v>
      </c>
      <c r="D22" s="3">
        <v>-616.11530900000105</v>
      </c>
      <c r="E22" s="3">
        <v>10702.4503</v>
      </c>
      <c r="F22" s="3">
        <v>1202.884691</v>
      </c>
      <c r="G22" s="54">
        <f>F22/C22</f>
        <v>0.10103745017753277</v>
      </c>
      <c r="H22" s="57">
        <v>175000</v>
      </c>
      <c r="I22" s="57">
        <v>175000</v>
      </c>
      <c r="J22" s="57"/>
      <c r="K22" s="57">
        <v>26915</v>
      </c>
      <c r="L22" s="57">
        <v>12001.89</v>
      </c>
      <c r="M22" s="33">
        <f>L22/I22</f>
        <v>6.8582228571428566E-2</v>
      </c>
      <c r="N22" s="69">
        <f t="shared" si="4"/>
        <v>162478.5497</v>
      </c>
      <c r="O22" s="8">
        <f t="shared" si="7"/>
        <v>12.976016819712969</v>
      </c>
      <c r="P22" s="9">
        <f t="shared" si="8"/>
        <v>163094.66500899999</v>
      </c>
      <c r="Q22" s="84">
        <f t="shared" si="9"/>
        <v>13.699292387177145</v>
      </c>
      <c r="R22" s="90"/>
    </row>
    <row r="23" spans="1:18">
      <c r="A23" s="67" t="s">
        <v>27</v>
      </c>
      <c r="B23" s="77">
        <v>9718007.5</v>
      </c>
      <c r="C23" s="3">
        <v>9718007.5</v>
      </c>
      <c r="D23" s="3">
        <v>0</v>
      </c>
      <c r="E23" s="3">
        <v>127330</v>
      </c>
      <c r="F23" s="3">
        <v>1937345.775281</v>
      </c>
      <c r="G23" s="54">
        <f>F23/C23</f>
        <v>0.19935627496490407</v>
      </c>
      <c r="H23" s="57">
        <v>114810097</v>
      </c>
      <c r="I23" s="57">
        <v>114810097</v>
      </c>
      <c r="J23" s="57"/>
      <c r="K23" s="57">
        <v>32666644.57</v>
      </c>
      <c r="L23" s="57">
        <v>2740355</v>
      </c>
      <c r="M23" s="33">
        <f t="shared" ref="M23" si="11">L23/I23</f>
        <v>2.3868588840230662E-2</v>
      </c>
      <c r="N23" s="69">
        <f t="shared" si="4"/>
        <v>105092089.5</v>
      </c>
      <c r="O23" s="8">
        <f t="shared" si="7"/>
        <v>10.814160155772672</v>
      </c>
      <c r="P23" s="9">
        <f t="shared" si="8"/>
        <v>105092089.5</v>
      </c>
      <c r="Q23" s="83">
        <f>(I23-C23)/C23</f>
        <v>10.814160155772672</v>
      </c>
      <c r="R23" s="90"/>
    </row>
    <row r="24" spans="1:18">
      <c r="A24" s="67" t="s">
        <v>55</v>
      </c>
      <c r="B24" s="77">
        <v>3236586.5360999997</v>
      </c>
      <c r="C24" s="3">
        <v>3108368.2638300001</v>
      </c>
      <c r="D24" s="3">
        <v>-128218.27227</v>
      </c>
      <c r="E24" s="3">
        <v>409071.00096899999</v>
      </c>
      <c r="F24" s="3">
        <v>2450000.1950949999</v>
      </c>
      <c r="G24" s="54">
        <f t="shared" ref="G24:G25" si="12">F24/C24</f>
        <v>0.78819495862315014</v>
      </c>
      <c r="H24" s="56"/>
      <c r="I24" s="56"/>
      <c r="J24" s="56"/>
      <c r="K24" s="56"/>
      <c r="L24" s="56"/>
      <c r="M24" s="33"/>
      <c r="N24" s="74">
        <f t="shared" si="4"/>
        <v>-3236586.5360999997</v>
      </c>
      <c r="O24" s="75" t="s">
        <v>62</v>
      </c>
      <c r="P24" s="73">
        <f t="shared" si="8"/>
        <v>-3108368.2638300001</v>
      </c>
      <c r="Q24" s="85" t="s">
        <v>62</v>
      </c>
      <c r="R24" s="92" t="s">
        <v>64</v>
      </c>
    </row>
    <row r="25" spans="1:18">
      <c r="A25" s="67" t="s">
        <v>36</v>
      </c>
      <c r="B25" s="77">
        <v>2364700</v>
      </c>
      <c r="C25" s="3">
        <v>2364700</v>
      </c>
      <c r="D25" s="3">
        <v>0</v>
      </c>
      <c r="E25" s="3">
        <v>2364700</v>
      </c>
      <c r="F25" s="3">
        <v>0</v>
      </c>
      <c r="G25" s="54">
        <f t="shared" si="12"/>
        <v>0</v>
      </c>
      <c r="H25" s="57">
        <v>5007500</v>
      </c>
      <c r="I25" s="57">
        <v>7012500</v>
      </c>
      <c r="J25" s="57">
        <v>2005000</v>
      </c>
      <c r="K25" s="57">
        <v>1078522.5</v>
      </c>
      <c r="L25" s="57"/>
      <c r="M25" s="33">
        <f>L25/I25</f>
        <v>0</v>
      </c>
      <c r="N25" s="74">
        <f t="shared" ref="N25:N30" si="13">H25-B25</f>
        <v>2642800</v>
      </c>
      <c r="O25" s="72">
        <f t="shared" si="7"/>
        <v>1.1176047701611198</v>
      </c>
      <c r="P25" s="73">
        <f t="shared" ref="P25:P30" si="14">I25-C25</f>
        <v>4647800</v>
      </c>
      <c r="Q25" s="84">
        <f t="shared" ref="Q25" si="15">(I25-C25)/C25</f>
        <v>1.9654924514737599</v>
      </c>
      <c r="R25" s="90"/>
    </row>
    <row r="26" spans="1:18">
      <c r="A26" s="67" t="s">
        <v>19</v>
      </c>
      <c r="B26" s="77">
        <v>15635291.625600001</v>
      </c>
      <c r="C26" s="3">
        <v>21707945.674399</v>
      </c>
      <c r="D26" s="3">
        <v>6072654.0487989997</v>
      </c>
      <c r="E26" s="3">
        <v>3421200.77514</v>
      </c>
      <c r="F26" s="3">
        <v>3610269.4723299998</v>
      </c>
      <c r="G26" s="54">
        <f>F26/C26</f>
        <v>0.16631096864166778</v>
      </c>
      <c r="H26" s="57">
        <v>45330675</v>
      </c>
      <c r="I26" s="57">
        <v>78967696.650000006</v>
      </c>
      <c r="J26" s="57">
        <v>33637021.650000006</v>
      </c>
      <c r="K26" s="57">
        <v>5468618.0100000007</v>
      </c>
      <c r="L26" s="57">
        <v>1726119.3699999999</v>
      </c>
      <c r="M26" s="33">
        <f>L26/I26</f>
        <v>2.1858550308874937E-2</v>
      </c>
      <c r="N26" s="74">
        <f t="shared" si="13"/>
        <v>29695383.374399997</v>
      </c>
      <c r="O26" s="72">
        <f>(H26-B26)/B26</f>
        <v>1.8992535659379135</v>
      </c>
      <c r="P26" s="73">
        <f t="shared" si="14"/>
        <v>57259750.975601003</v>
      </c>
      <c r="Q26" s="83">
        <f>(I26-C26)/C26</f>
        <v>2.6377323692646599</v>
      </c>
      <c r="R26" s="90"/>
    </row>
    <row r="27" spans="1:18">
      <c r="A27" s="67" t="s">
        <v>56</v>
      </c>
      <c r="B27" s="77">
        <v>346853.65030000004</v>
      </c>
      <c r="C27" s="3">
        <v>346853.65029999998</v>
      </c>
      <c r="D27" s="3">
        <v>0</v>
      </c>
      <c r="E27" s="3">
        <v>345944.15029999998</v>
      </c>
      <c r="F27" s="3">
        <v>0</v>
      </c>
      <c r="G27" s="54">
        <f>F27/C27</f>
        <v>0</v>
      </c>
      <c r="H27" s="56"/>
      <c r="I27" s="56"/>
      <c r="J27" s="56"/>
      <c r="K27" s="56"/>
      <c r="L27" s="56"/>
      <c r="M27" s="33"/>
      <c r="N27" s="74">
        <f t="shared" si="13"/>
        <v>-346853.65030000004</v>
      </c>
      <c r="O27" s="75" t="s">
        <v>62</v>
      </c>
      <c r="P27" s="73">
        <f t="shared" si="14"/>
        <v>-346853.65029999998</v>
      </c>
      <c r="Q27" s="85" t="s">
        <v>62</v>
      </c>
      <c r="R27" s="92" t="s">
        <v>64</v>
      </c>
    </row>
    <row r="28" spans="1:18">
      <c r="A28" s="67" t="s">
        <v>57</v>
      </c>
      <c r="B28" s="77">
        <v>202697737.31760001</v>
      </c>
      <c r="C28" s="3">
        <v>155290715.78260401</v>
      </c>
      <c r="D28" s="3">
        <v>-47407021.534996003</v>
      </c>
      <c r="E28" s="3">
        <v>14154905.882568</v>
      </c>
      <c r="F28" s="3">
        <v>116966951.88956</v>
      </c>
      <c r="G28" s="54">
        <f>F28/C28</f>
        <v>0.75321278094503363</v>
      </c>
      <c r="H28" s="57">
        <v>543530527</v>
      </c>
      <c r="I28" s="57">
        <v>591696442.94000006</v>
      </c>
      <c r="J28" s="57">
        <v>48165915.939999998</v>
      </c>
      <c r="K28" s="57">
        <v>111775921.07999998</v>
      </c>
      <c r="L28" s="57">
        <v>138005717.38999999</v>
      </c>
      <c r="M28" s="33">
        <f>L28/I28</f>
        <v>0.23323736188827185</v>
      </c>
      <c r="N28" s="74">
        <f t="shared" si="13"/>
        <v>340832789.68239999</v>
      </c>
      <c r="O28" s="72">
        <f>(H28-B28)/B28</f>
        <v>1.6814829518711449</v>
      </c>
      <c r="P28" s="73">
        <f t="shared" si="14"/>
        <v>436405727.15739608</v>
      </c>
      <c r="Q28" s="83">
        <f>(I28-C28)/C28</f>
        <v>2.8102499557561003</v>
      </c>
      <c r="R28" s="90"/>
    </row>
    <row r="29" spans="1:18">
      <c r="A29" s="67" t="s">
        <v>61</v>
      </c>
      <c r="B29" s="77"/>
      <c r="C29" s="3"/>
      <c r="D29" s="3"/>
      <c r="E29" s="3"/>
      <c r="F29" s="3"/>
      <c r="G29" s="54"/>
      <c r="H29" s="57">
        <v>23986896</v>
      </c>
      <c r="I29" s="57">
        <v>46538921.549999997</v>
      </c>
      <c r="J29" s="57">
        <v>22552025.549999997</v>
      </c>
      <c r="K29" s="57">
        <v>7822740.9800000004</v>
      </c>
      <c r="L29" s="57"/>
      <c r="M29" s="33">
        <f t="shared" ref="M29:M35" si="16">L29/I29</f>
        <v>0</v>
      </c>
      <c r="N29" s="74">
        <f t="shared" si="13"/>
        <v>23986896</v>
      </c>
      <c r="O29" s="75" t="s">
        <v>62</v>
      </c>
      <c r="P29" s="73">
        <f t="shared" si="14"/>
        <v>46538921.549999997</v>
      </c>
      <c r="Q29" s="85" t="s">
        <v>62</v>
      </c>
      <c r="R29" s="91" t="s">
        <v>65</v>
      </c>
    </row>
    <row r="30" spans="1:18">
      <c r="A30" s="67" t="s">
        <v>58</v>
      </c>
      <c r="B30" s="77">
        <v>10333085.979000002</v>
      </c>
      <c r="C30" s="3">
        <v>13893890.483925</v>
      </c>
      <c r="D30" s="3">
        <v>3560804.504925</v>
      </c>
      <c r="E30" s="3">
        <v>2999926.9963000002</v>
      </c>
      <c r="F30" s="3">
        <v>5905003.8746999996</v>
      </c>
      <c r="G30" s="54">
        <f>F30/C30</f>
        <v>0.42500722756754061</v>
      </c>
      <c r="H30" s="56"/>
      <c r="I30" s="56"/>
      <c r="J30" s="56"/>
      <c r="K30" s="56"/>
      <c r="L30" s="56"/>
      <c r="M30" s="33"/>
      <c r="N30" s="74">
        <f t="shared" si="13"/>
        <v>-10333085.979000002</v>
      </c>
      <c r="O30" s="75" t="s">
        <v>62</v>
      </c>
      <c r="P30" s="73">
        <f t="shared" si="14"/>
        <v>-13893890.483925</v>
      </c>
      <c r="Q30" s="85" t="s">
        <v>62</v>
      </c>
      <c r="R30" s="92" t="s">
        <v>64</v>
      </c>
    </row>
    <row r="31" spans="1:18">
      <c r="A31" s="67" t="s">
        <v>59</v>
      </c>
      <c r="B31" s="77">
        <v>24719227.907700002</v>
      </c>
      <c r="C31" s="3">
        <v>51461029.397699997</v>
      </c>
      <c r="D31" s="3">
        <v>26741801.489999998</v>
      </c>
      <c r="E31" s="3">
        <v>5850588.8603410004</v>
      </c>
      <c r="F31" s="3">
        <v>32667046.177338</v>
      </c>
      <c r="G31" s="54">
        <f t="shared" ref="G31" si="17">F31/C31</f>
        <v>0.63479193012019353</v>
      </c>
      <c r="H31" s="56"/>
      <c r="I31" s="56"/>
      <c r="J31" s="56"/>
      <c r="K31" s="56"/>
      <c r="L31" s="56"/>
      <c r="M31" s="33"/>
      <c r="N31" s="74">
        <f t="shared" ref="N31:N33" si="18">H31-B31</f>
        <v>-24719227.907700002</v>
      </c>
      <c r="O31" s="75" t="s">
        <v>62</v>
      </c>
      <c r="P31" s="73">
        <f t="shared" ref="P31:P33" si="19">I31-C31</f>
        <v>-51461029.397699997</v>
      </c>
      <c r="Q31" s="85" t="s">
        <v>62</v>
      </c>
      <c r="R31" s="92" t="s">
        <v>64</v>
      </c>
    </row>
    <row r="32" spans="1:18">
      <c r="A32" s="67" t="s">
        <v>45</v>
      </c>
      <c r="B32" s="77"/>
      <c r="C32" s="3"/>
      <c r="D32" s="3"/>
      <c r="E32" s="3"/>
      <c r="F32" s="3"/>
      <c r="G32" s="54"/>
      <c r="H32" s="57"/>
      <c r="I32" s="57">
        <v>192379859.08999997</v>
      </c>
      <c r="J32" s="57">
        <v>192379859.08999997</v>
      </c>
      <c r="K32" s="57">
        <v>89879207.890000001</v>
      </c>
      <c r="L32" s="57">
        <v>5878172.4000000004</v>
      </c>
      <c r="M32" s="33">
        <f t="shared" si="16"/>
        <v>3.0555030177301712E-2</v>
      </c>
      <c r="N32" s="75" t="s">
        <v>62</v>
      </c>
      <c r="O32" s="75" t="s">
        <v>62</v>
      </c>
      <c r="P32" s="73">
        <f t="shared" si="19"/>
        <v>192379859.08999997</v>
      </c>
      <c r="Q32" s="85" t="s">
        <v>62</v>
      </c>
      <c r="R32" s="91" t="s">
        <v>65</v>
      </c>
    </row>
    <row r="33" spans="1:18">
      <c r="A33" s="67" t="s">
        <v>46</v>
      </c>
      <c r="B33" s="77"/>
      <c r="C33" s="3"/>
      <c r="D33" s="3"/>
      <c r="E33" s="3"/>
      <c r="F33" s="3"/>
      <c r="G33" s="54"/>
      <c r="H33" s="57">
        <v>36468469</v>
      </c>
      <c r="I33" s="57">
        <v>47198469</v>
      </c>
      <c r="J33" s="57">
        <v>10730000</v>
      </c>
      <c r="K33" s="57">
        <v>12082196.380000001</v>
      </c>
      <c r="L33" s="57">
        <v>9920518.4199999999</v>
      </c>
      <c r="M33" s="33">
        <f t="shared" si="16"/>
        <v>0.21018729272765183</v>
      </c>
      <c r="N33" s="74">
        <f t="shared" si="18"/>
        <v>36468469</v>
      </c>
      <c r="O33" s="75" t="s">
        <v>62</v>
      </c>
      <c r="P33" s="73">
        <f t="shared" si="19"/>
        <v>47198469</v>
      </c>
      <c r="Q33" s="85" t="s">
        <v>62</v>
      </c>
      <c r="R33" s="91" t="s">
        <v>65</v>
      </c>
    </row>
    <row r="34" spans="1:18">
      <c r="A34" s="67" t="s">
        <v>60</v>
      </c>
      <c r="B34" s="77">
        <v>53239168.122300006</v>
      </c>
      <c r="C34" s="3">
        <v>65280551.838597998</v>
      </c>
      <c r="D34" s="3">
        <v>12041383.716298001</v>
      </c>
      <c r="E34" s="3">
        <v>40216081.121866003</v>
      </c>
      <c r="F34" s="3">
        <v>22752344.609797001</v>
      </c>
      <c r="G34" s="54">
        <f>F34/C34</f>
        <v>0.34853174443210472</v>
      </c>
      <c r="H34" s="76"/>
      <c r="I34" s="56"/>
      <c r="J34" s="56"/>
      <c r="K34" s="56"/>
      <c r="L34" s="56"/>
      <c r="M34" s="33"/>
      <c r="N34" s="74">
        <f t="shared" ref="N34:N39" si="20">H34-B34</f>
        <v>-53239168.122300006</v>
      </c>
      <c r="O34" s="75" t="s">
        <v>62</v>
      </c>
      <c r="P34" s="73">
        <f t="shared" ref="P34:P39" si="21">I34-C34</f>
        <v>-65280551.838597998</v>
      </c>
      <c r="Q34" s="85" t="s">
        <v>62</v>
      </c>
      <c r="R34" s="92" t="s">
        <v>64</v>
      </c>
    </row>
    <row r="35" spans="1:18" s="95" customFormat="1">
      <c r="A35" s="67" t="s">
        <v>47</v>
      </c>
      <c r="B35" s="77"/>
      <c r="C35" s="3"/>
      <c r="D35" s="3"/>
      <c r="E35" s="3"/>
      <c r="F35" s="3"/>
      <c r="G35" s="54"/>
      <c r="H35" s="57">
        <v>43295545</v>
      </c>
      <c r="I35" s="57">
        <v>65780545</v>
      </c>
      <c r="J35" s="57">
        <v>22485000</v>
      </c>
      <c r="K35" s="57">
        <v>51309565.420000002</v>
      </c>
      <c r="L35" s="57">
        <v>3301992.54</v>
      </c>
      <c r="M35" s="33">
        <f t="shared" si="16"/>
        <v>5.0197099157509265E-2</v>
      </c>
      <c r="N35" s="73">
        <f t="shared" si="20"/>
        <v>43295545</v>
      </c>
      <c r="O35" s="75" t="s">
        <v>62</v>
      </c>
      <c r="P35" s="73">
        <f t="shared" si="21"/>
        <v>65780545</v>
      </c>
      <c r="Q35" s="85" t="s">
        <v>62</v>
      </c>
      <c r="R35" s="91" t="s">
        <v>65</v>
      </c>
    </row>
    <row r="36" spans="1:18">
      <c r="A36" s="67" t="s">
        <v>50</v>
      </c>
      <c r="B36" s="77">
        <v>509320</v>
      </c>
      <c r="C36" s="3">
        <v>509320</v>
      </c>
      <c r="D36" s="3">
        <v>0</v>
      </c>
      <c r="E36" s="3">
        <v>509320</v>
      </c>
      <c r="F36" s="3">
        <v>0</v>
      </c>
      <c r="G36" s="54">
        <f t="shared" ref="G36" si="22">F36/C36</f>
        <v>0</v>
      </c>
      <c r="H36" s="57">
        <v>2205000</v>
      </c>
      <c r="I36" s="57">
        <v>2205000</v>
      </c>
      <c r="J36" s="57"/>
      <c r="K36" s="57">
        <v>2200769</v>
      </c>
      <c r="L36" s="57"/>
      <c r="M36" s="33">
        <f>L36/I36</f>
        <v>0</v>
      </c>
      <c r="N36" s="9">
        <f t="shared" si="20"/>
        <v>1695680</v>
      </c>
      <c r="O36" s="8">
        <f>(H36-B36)/B36</f>
        <v>3.3293018141836175</v>
      </c>
      <c r="P36" s="9">
        <f t="shared" si="21"/>
        <v>1695680</v>
      </c>
      <c r="Q36" s="83">
        <f>(I36-C36)/C36</f>
        <v>3.3293018141836175</v>
      </c>
      <c r="R36" s="90"/>
    </row>
    <row r="37" spans="1:18">
      <c r="A37" s="67" t="s">
        <v>30</v>
      </c>
      <c r="B37" s="77">
        <v>6117291.3611000003</v>
      </c>
      <c r="C37" s="3">
        <v>208666.917877</v>
      </c>
      <c r="D37" s="3">
        <v>-5908624.4432229996</v>
      </c>
      <c r="E37" s="3">
        <v>173714.5</v>
      </c>
      <c r="F37" s="3">
        <v>9575.0668420000002</v>
      </c>
      <c r="G37" s="54">
        <f t="shared" ref="G37:G42" si="23">F37/C37</f>
        <v>4.5886846556309813E-2</v>
      </c>
      <c r="H37" s="57">
        <v>27002159</v>
      </c>
      <c r="I37" s="57">
        <v>27002159</v>
      </c>
      <c r="J37" s="57"/>
      <c r="K37" s="57">
        <v>4512567.0599999996</v>
      </c>
      <c r="L37" s="57">
        <v>223</v>
      </c>
      <c r="M37" s="33">
        <f>L37/I37</f>
        <v>8.2585988772231145E-6</v>
      </c>
      <c r="N37" s="9">
        <f t="shared" si="20"/>
        <v>20884867.638900001</v>
      </c>
      <c r="O37" s="8">
        <f>(H37-B37)/B37</f>
        <v>3.4140710988048348</v>
      </c>
      <c r="P37" s="9">
        <f t="shared" si="21"/>
        <v>26793492.082123</v>
      </c>
      <c r="Q37" s="83">
        <f>(I37-C37)/C37</f>
        <v>128.40316210505677</v>
      </c>
      <c r="R37" s="90"/>
    </row>
    <row r="38" spans="1:18">
      <c r="A38" s="67" t="s">
        <v>17</v>
      </c>
      <c r="B38" s="77">
        <v>11118.2737</v>
      </c>
      <c r="C38" s="3">
        <v>49917.543700000002</v>
      </c>
      <c r="D38" s="3">
        <v>38799.269999999997</v>
      </c>
      <c r="E38" s="3">
        <v>0</v>
      </c>
      <c r="F38" s="3">
        <v>17881.011927</v>
      </c>
      <c r="G38" s="54">
        <f t="shared" si="23"/>
        <v>0.35821097356999959</v>
      </c>
      <c r="H38" s="57">
        <v>375556</v>
      </c>
      <c r="I38" s="57">
        <v>375556</v>
      </c>
      <c r="J38" s="57"/>
      <c r="K38" s="57">
        <v>42380.51</v>
      </c>
      <c r="L38" s="57">
        <v>12746.14</v>
      </c>
      <c r="M38" s="33">
        <f>L38/I38</f>
        <v>3.3939385870549267E-2</v>
      </c>
      <c r="N38" s="9">
        <f t="shared" si="20"/>
        <v>364437.72629999998</v>
      </c>
      <c r="O38" s="8">
        <f>(H38-B38)/B38</f>
        <v>32.778265415430454</v>
      </c>
      <c r="P38" s="9">
        <f t="shared" si="21"/>
        <v>325638.45630000002</v>
      </c>
      <c r="Q38" s="83">
        <f>(I38-C38)/C38</f>
        <v>6.5235272443904329</v>
      </c>
      <c r="R38" s="90"/>
    </row>
    <row r="39" spans="1:18">
      <c r="A39" s="67" t="s">
        <v>24</v>
      </c>
      <c r="B39" s="77">
        <v>401289.4081</v>
      </c>
      <c r="C39" s="3">
        <v>1051799.8370330001</v>
      </c>
      <c r="D39" s="3">
        <v>650510.42893299996</v>
      </c>
      <c r="E39" s="3">
        <v>54115.25</v>
      </c>
      <c r="F39" s="3">
        <v>519956.12955999997</v>
      </c>
      <c r="G39" s="55">
        <f t="shared" si="23"/>
        <v>0.49434893527530221</v>
      </c>
      <c r="H39" s="57">
        <v>4808535</v>
      </c>
      <c r="I39" s="57">
        <v>9951593.6699999999</v>
      </c>
      <c r="J39" s="57">
        <v>5143058.67</v>
      </c>
      <c r="K39" s="57">
        <v>1912225.69</v>
      </c>
      <c r="L39" s="57">
        <v>433697.98</v>
      </c>
      <c r="M39" s="33">
        <f t="shared" ref="M39:M41" si="24">L39/I39</f>
        <v>4.3580756447826309E-2</v>
      </c>
      <c r="N39" s="9">
        <f t="shared" si="20"/>
        <v>4407245.5919000003</v>
      </c>
      <c r="O39" s="8">
        <f>(H39-B39)/B39</f>
        <v>10.982710988478741</v>
      </c>
      <c r="P39" s="9">
        <f t="shared" si="21"/>
        <v>8899793.8329670001</v>
      </c>
      <c r="Q39" s="83">
        <f>(I39-C39)/C39</f>
        <v>8.4614900284375789</v>
      </c>
      <c r="R39" s="90"/>
    </row>
    <row r="40" spans="1:18">
      <c r="A40" s="67" t="s">
        <v>28</v>
      </c>
      <c r="B40" s="77">
        <v>62146293.980599999</v>
      </c>
      <c r="C40" s="3">
        <v>49509529.630800001</v>
      </c>
      <c r="D40" s="3">
        <v>-12636764.3498</v>
      </c>
      <c r="E40" s="3">
        <v>176988.7</v>
      </c>
      <c r="F40" s="3">
        <v>19041905.606908001</v>
      </c>
      <c r="G40" s="54">
        <f t="shared" si="23"/>
        <v>0.3846109173103916</v>
      </c>
      <c r="H40" s="57">
        <v>333709449</v>
      </c>
      <c r="I40" s="57">
        <v>333709449</v>
      </c>
      <c r="J40" s="57"/>
      <c r="K40" s="57">
        <v>37180072.079999998</v>
      </c>
      <c r="L40" s="57">
        <v>33302693.800000001</v>
      </c>
      <c r="M40" s="33">
        <f t="shared" si="24"/>
        <v>9.9795477472380476E-2</v>
      </c>
      <c r="N40" s="73">
        <f t="shared" ref="N40:N41" si="25">H40-B40</f>
        <v>271563155.0194</v>
      </c>
      <c r="O40" s="72">
        <f t="shared" ref="O40:O41" si="26">(H40-B40)/B40</f>
        <v>4.3697401345311588</v>
      </c>
      <c r="P40" s="73">
        <f t="shared" ref="P40:P41" si="27">I40-C40</f>
        <v>284199919.36919999</v>
      </c>
      <c r="Q40" s="84">
        <f t="shared" ref="Q40:Q41" si="28">(I40-C40)/C40</f>
        <v>5.7403074011916795</v>
      </c>
      <c r="R40" s="90"/>
    </row>
    <row r="41" spans="1:18" ht="15.75" thickBot="1">
      <c r="A41" s="68" t="s">
        <v>31</v>
      </c>
      <c r="B41" s="78">
        <v>13718374.855599999</v>
      </c>
      <c r="C41" s="11">
        <v>13343954.205730001</v>
      </c>
      <c r="D41" s="11">
        <v>-374420.649869997</v>
      </c>
      <c r="E41" s="11">
        <v>10024513.001800001</v>
      </c>
      <c r="F41" s="11">
        <v>1862270.3192489999</v>
      </c>
      <c r="G41" s="55">
        <f t="shared" si="23"/>
        <v>0.13955910598444096</v>
      </c>
      <c r="H41" s="60">
        <v>98079493</v>
      </c>
      <c r="I41" s="60">
        <v>98075262.849999994</v>
      </c>
      <c r="J41" s="60">
        <v>-4230.1500000059605</v>
      </c>
      <c r="K41" s="60">
        <v>15083857.029999999</v>
      </c>
      <c r="L41" s="60"/>
      <c r="M41" s="33">
        <f t="shared" si="24"/>
        <v>0</v>
      </c>
      <c r="N41" s="79">
        <f t="shared" si="25"/>
        <v>84361118.144400001</v>
      </c>
      <c r="O41" s="80">
        <f t="shared" si="26"/>
        <v>6.1494979567468819</v>
      </c>
      <c r="P41" s="79">
        <f t="shared" si="27"/>
        <v>84731308.644269988</v>
      </c>
      <c r="Q41" s="86">
        <f t="shared" si="28"/>
        <v>6.3497901250204896</v>
      </c>
      <c r="R41" s="90"/>
    </row>
    <row r="42" spans="1:18" ht="15.75" thickBot="1">
      <c r="A42" s="58" t="s">
        <v>9</v>
      </c>
      <c r="B42" s="17">
        <f>SUM(B6:B41)</f>
        <v>1939850114.0897999</v>
      </c>
      <c r="C42" s="18">
        <f>SUM(C6:C41)</f>
        <v>2388074266.1676283</v>
      </c>
      <c r="D42" s="18">
        <f>SUM(D6:D41)</f>
        <v>448224152.07783312</v>
      </c>
      <c r="E42" s="18">
        <f>SUM(E6:E41)</f>
        <v>218972017.31926405</v>
      </c>
      <c r="F42" s="18">
        <f>SUM(F6:F41)</f>
        <v>1988029287.6523428</v>
      </c>
      <c r="G42" s="19">
        <f t="shared" si="23"/>
        <v>0.83248218693077913</v>
      </c>
      <c r="H42" s="81">
        <f>SUM(H6:H41)</f>
        <v>9886278063</v>
      </c>
      <c r="I42" s="59">
        <f>SUM(I6:I41)</f>
        <v>10073879221.110001</v>
      </c>
      <c r="J42" s="59">
        <f>SUM(J6:J41)</f>
        <v>187601158.10999984</v>
      </c>
      <c r="K42" s="59">
        <f>SUM(K6:K41)</f>
        <v>1579665644.7700002</v>
      </c>
      <c r="L42" s="59">
        <f>SUM(L6:L41)</f>
        <v>2347890403.0100002</v>
      </c>
      <c r="M42" s="20">
        <f>L42/I42</f>
        <v>0.23306715828892929</v>
      </c>
      <c r="N42" s="13">
        <f>SUM(N6:N41)</f>
        <v>7946427948.9101982</v>
      </c>
      <c r="O42" s="14">
        <f>(H42-B42)/B42</f>
        <v>4.0964133729676098</v>
      </c>
      <c r="P42" s="15">
        <f>SUM(P6:P41)</f>
        <v>7685804954.9423714</v>
      </c>
      <c r="Q42" s="87">
        <f>(I42-C42)/C42</f>
        <v>3.2184111959283914</v>
      </c>
      <c r="R42" s="90"/>
    </row>
    <row r="43" spans="1:18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8" ht="15.75">
      <c r="A44" s="123" t="s">
        <v>41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98" t="s">
        <v>49</v>
      </c>
      <c r="O44" s="99"/>
      <c r="P44" s="99"/>
      <c r="Q44" s="99"/>
    </row>
    <row r="45" spans="1:18" ht="15.7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8" ht="15.75" thickBot="1">
      <c r="A46" s="129"/>
      <c r="B46" s="103">
        <v>2022</v>
      </c>
      <c r="C46" s="104"/>
      <c r="D46" s="104"/>
      <c r="E46" s="104"/>
      <c r="F46" s="104"/>
      <c r="G46" s="105"/>
      <c r="H46" s="107">
        <v>2023</v>
      </c>
      <c r="I46" s="107"/>
      <c r="J46" s="107"/>
      <c r="K46" s="107"/>
      <c r="L46" s="107"/>
      <c r="M46" s="108"/>
      <c r="N46" s="121" t="s">
        <v>48</v>
      </c>
      <c r="O46" s="122"/>
      <c r="P46" s="122"/>
      <c r="Q46" s="132"/>
    </row>
    <row r="47" spans="1:18" ht="15.75" thickBot="1">
      <c r="A47" s="130"/>
      <c r="B47" s="111" t="s">
        <v>2</v>
      </c>
      <c r="C47" s="113" t="s">
        <v>3</v>
      </c>
      <c r="D47" s="113" t="s">
        <v>4</v>
      </c>
      <c r="E47" s="113" t="s">
        <v>5</v>
      </c>
      <c r="F47" s="113" t="s">
        <v>6</v>
      </c>
      <c r="G47" s="125" t="s">
        <v>7</v>
      </c>
      <c r="H47" s="127" t="s">
        <v>2</v>
      </c>
      <c r="I47" s="115" t="s">
        <v>3</v>
      </c>
      <c r="J47" s="115" t="s">
        <v>4</v>
      </c>
      <c r="K47" s="115" t="s">
        <v>5</v>
      </c>
      <c r="L47" s="115" t="s">
        <v>6</v>
      </c>
      <c r="M47" s="117" t="s">
        <v>7</v>
      </c>
      <c r="N47" s="119" t="s">
        <v>2</v>
      </c>
      <c r="O47" s="120"/>
      <c r="P47" s="121" t="s">
        <v>3</v>
      </c>
      <c r="Q47" s="132"/>
    </row>
    <row r="48" spans="1:18" ht="15.75" thickBot="1">
      <c r="A48" s="131"/>
      <c r="B48" s="112"/>
      <c r="C48" s="114"/>
      <c r="D48" s="114"/>
      <c r="E48" s="114"/>
      <c r="F48" s="114"/>
      <c r="G48" s="126"/>
      <c r="H48" s="133"/>
      <c r="I48" s="134"/>
      <c r="J48" s="134"/>
      <c r="K48" s="134"/>
      <c r="L48" s="134"/>
      <c r="M48" s="118"/>
      <c r="N48" s="2" t="s">
        <v>38</v>
      </c>
      <c r="O48" s="52" t="s">
        <v>39</v>
      </c>
      <c r="P48" s="52" t="s">
        <v>38</v>
      </c>
      <c r="Q48" s="53" t="s">
        <v>39</v>
      </c>
    </row>
    <row r="49" spans="1:17">
      <c r="A49" s="39" t="s">
        <v>10</v>
      </c>
      <c r="B49" s="46">
        <v>22397550</v>
      </c>
      <c r="C49" s="11">
        <v>49651072.490000002</v>
      </c>
      <c r="D49" s="11">
        <v>27253522.489999998</v>
      </c>
      <c r="E49" s="11">
        <v>4690843.88</v>
      </c>
      <c r="F49" s="11">
        <v>31535060.100000001</v>
      </c>
      <c r="G49" s="54">
        <f>F49/C49</f>
        <v>0.63513351310490496</v>
      </c>
      <c r="H49" s="94">
        <v>21646043</v>
      </c>
      <c r="I49" s="94">
        <v>21030923</v>
      </c>
      <c r="J49" s="94">
        <v>-615120</v>
      </c>
      <c r="K49" s="94">
        <v>3873536.81</v>
      </c>
      <c r="L49" s="94">
        <v>7313580.5800000001</v>
      </c>
      <c r="M49" s="66">
        <f>L49/I49</f>
        <v>0.34775366635121058</v>
      </c>
      <c r="N49" s="49">
        <f>H49-B49</f>
        <v>-751507</v>
      </c>
      <c r="O49" s="24">
        <f>(H49-B49)/B49</f>
        <v>-3.3553089512022523E-2</v>
      </c>
      <c r="P49" s="48">
        <f>I49-C49</f>
        <v>-28620149.490000002</v>
      </c>
      <c r="Q49" s="25">
        <f>(I49-C49)/C49</f>
        <v>-0.57642560481980032</v>
      </c>
    </row>
    <row r="50" spans="1:17" ht="15.75" thickBot="1">
      <c r="A50" s="40" t="s">
        <v>11</v>
      </c>
      <c r="B50" s="46">
        <v>1917452564.0897999</v>
      </c>
      <c r="C50" s="11">
        <v>2338423193.6776299</v>
      </c>
      <c r="D50" s="11">
        <v>420970629.58783197</v>
      </c>
      <c r="E50" s="11">
        <v>214281173.439264</v>
      </c>
      <c r="F50" s="11">
        <v>1956494227.55234</v>
      </c>
      <c r="G50" s="55">
        <f t="shared" ref="G50:G51" si="29">F50/C50</f>
        <v>0.83667243501607957</v>
      </c>
      <c r="H50" s="96">
        <v>9864632020</v>
      </c>
      <c r="I50" s="96">
        <v>10052848298.110001</v>
      </c>
      <c r="J50" s="96">
        <v>188216278.1099999</v>
      </c>
      <c r="K50" s="96">
        <v>1575792107.9600003</v>
      </c>
      <c r="L50" s="96">
        <v>2340576822.4299998</v>
      </c>
      <c r="M50" s="12">
        <f t="shared" ref="M50:M51" si="30">L50/I50</f>
        <v>0.23282722995730903</v>
      </c>
      <c r="N50" s="50">
        <f>H50-B50</f>
        <v>7947179455.9102001</v>
      </c>
      <c r="O50" s="26">
        <f t="shared" ref="O50:O51" si="31">(H50-B50)/B50</f>
        <v>4.1446550515749871</v>
      </c>
      <c r="P50" s="51">
        <f t="shared" ref="P50:P51" si="32">I50-C50</f>
        <v>7714425104.4323711</v>
      </c>
      <c r="Q50" s="27">
        <f t="shared" ref="Q50:Q51" si="33">(I50-C50)/C50</f>
        <v>3.2989858830043168</v>
      </c>
    </row>
    <row r="51" spans="1:17" ht="15.75" thickBot="1">
      <c r="A51" s="42" t="s">
        <v>9</v>
      </c>
      <c r="B51" s="17">
        <f>SUM(B49:B50)</f>
        <v>1939850114.0897999</v>
      </c>
      <c r="C51" s="18">
        <f t="shared" ref="C51:F51" si="34">SUM(C49:C50)</f>
        <v>2388074266.1676297</v>
      </c>
      <c r="D51" s="18">
        <f t="shared" si="34"/>
        <v>448224152.07783198</v>
      </c>
      <c r="E51" s="18">
        <f t="shared" si="34"/>
        <v>218972017.31926399</v>
      </c>
      <c r="F51" s="18">
        <f t="shared" si="34"/>
        <v>1988029287.6523399</v>
      </c>
      <c r="G51" s="19">
        <f t="shared" si="29"/>
        <v>0.83248218693077747</v>
      </c>
      <c r="H51" s="61">
        <f>SUM(H49:H50)</f>
        <v>9886278063</v>
      </c>
      <c r="I51" s="61">
        <f t="shared" ref="I51:L51" si="35">SUM(I49:I50)</f>
        <v>10073879221.110001</v>
      </c>
      <c r="J51" s="61">
        <f t="shared" si="35"/>
        <v>187601158.1099999</v>
      </c>
      <c r="K51" s="61">
        <f t="shared" si="35"/>
        <v>1579665644.7700002</v>
      </c>
      <c r="L51" s="61">
        <f t="shared" si="35"/>
        <v>2347890403.0099998</v>
      </c>
      <c r="M51" s="20">
        <f t="shared" si="30"/>
        <v>0.23306715828892924</v>
      </c>
      <c r="N51" s="13">
        <f t="shared" ref="N51" si="36">H51-B51</f>
        <v>7946427948.9102001</v>
      </c>
      <c r="O51" s="14">
        <f t="shared" si="31"/>
        <v>4.0964133729676098</v>
      </c>
      <c r="P51" s="15">
        <f t="shared" si="32"/>
        <v>7685804954.9423714</v>
      </c>
      <c r="Q51" s="16">
        <f t="shared" si="33"/>
        <v>3.2184111959283892</v>
      </c>
    </row>
    <row r="52" spans="1:17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5.75">
      <c r="A53" s="97" t="s">
        <v>42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98" t="s">
        <v>49</v>
      </c>
      <c r="O53" s="99"/>
      <c r="P53" s="99"/>
      <c r="Q53" s="99"/>
    </row>
    <row r="54" spans="1:17" ht="15.75" thickBo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15.75" thickBot="1">
      <c r="A55" s="100"/>
      <c r="B55" s="103">
        <v>2022</v>
      </c>
      <c r="C55" s="104"/>
      <c r="D55" s="104"/>
      <c r="E55" s="104"/>
      <c r="F55" s="104"/>
      <c r="G55" s="105"/>
      <c r="H55" s="107">
        <v>2023</v>
      </c>
      <c r="I55" s="107"/>
      <c r="J55" s="107"/>
      <c r="K55" s="107"/>
      <c r="L55" s="107"/>
      <c r="M55" s="108"/>
      <c r="N55" s="121" t="s">
        <v>48</v>
      </c>
      <c r="O55" s="122"/>
      <c r="P55" s="122"/>
      <c r="Q55" s="132"/>
    </row>
    <row r="56" spans="1:17" ht="15.75" thickBot="1">
      <c r="A56" s="101"/>
      <c r="B56" s="111" t="s">
        <v>2</v>
      </c>
      <c r="C56" s="113" t="s">
        <v>3</v>
      </c>
      <c r="D56" s="113" t="s">
        <v>4</v>
      </c>
      <c r="E56" s="113" t="s">
        <v>5</v>
      </c>
      <c r="F56" s="113" t="s">
        <v>6</v>
      </c>
      <c r="G56" s="125" t="s">
        <v>7</v>
      </c>
      <c r="H56" s="127" t="s">
        <v>2</v>
      </c>
      <c r="I56" s="115" t="s">
        <v>3</v>
      </c>
      <c r="J56" s="115" t="s">
        <v>4</v>
      </c>
      <c r="K56" s="115" t="s">
        <v>5</v>
      </c>
      <c r="L56" s="115" t="s">
        <v>6</v>
      </c>
      <c r="M56" s="117" t="s">
        <v>7</v>
      </c>
      <c r="N56" s="119" t="s">
        <v>2</v>
      </c>
      <c r="O56" s="120"/>
      <c r="P56" s="121" t="s">
        <v>3</v>
      </c>
      <c r="Q56" s="132"/>
    </row>
    <row r="57" spans="1:17" ht="15.75" thickBot="1">
      <c r="A57" s="102"/>
      <c r="B57" s="112"/>
      <c r="C57" s="114"/>
      <c r="D57" s="114"/>
      <c r="E57" s="114"/>
      <c r="F57" s="114"/>
      <c r="G57" s="126"/>
      <c r="H57" s="128"/>
      <c r="I57" s="116"/>
      <c r="J57" s="116"/>
      <c r="K57" s="116"/>
      <c r="L57" s="116"/>
      <c r="M57" s="118"/>
      <c r="N57" s="2" t="s">
        <v>38</v>
      </c>
      <c r="O57" s="52" t="s">
        <v>39</v>
      </c>
      <c r="P57" s="52" t="s">
        <v>38</v>
      </c>
      <c r="Q57" s="53" t="s">
        <v>39</v>
      </c>
    </row>
    <row r="58" spans="1:17">
      <c r="A58" s="39" t="s">
        <v>8</v>
      </c>
      <c r="B58" s="45">
        <v>692594948.99380004</v>
      </c>
      <c r="C58" s="3">
        <v>587505691.70935094</v>
      </c>
      <c r="D58" s="3">
        <v>-105089257.284449</v>
      </c>
      <c r="E58" s="3">
        <v>65420575.419680998</v>
      </c>
      <c r="F58" s="3">
        <v>471164433.04564798</v>
      </c>
      <c r="G58" s="54">
        <f>F58/C58</f>
        <v>0.80197424415547791</v>
      </c>
      <c r="H58" s="65">
        <v>853522187</v>
      </c>
      <c r="I58" s="93">
        <v>971624955.25</v>
      </c>
      <c r="J58" s="93">
        <v>118102768.25000001</v>
      </c>
      <c r="K58" s="93">
        <v>214544617.59999999</v>
      </c>
      <c r="L58" s="93">
        <v>177389356.56999999</v>
      </c>
      <c r="M58" s="66">
        <f>L58/I58</f>
        <v>0.18256978231313289</v>
      </c>
      <c r="N58" s="49">
        <f>H58-B58</f>
        <v>160927238.00619996</v>
      </c>
      <c r="O58" s="24">
        <f>(H58-B58)/B58</f>
        <v>0.2323540450879617</v>
      </c>
      <c r="P58" s="48">
        <f>I58-C58</f>
        <v>384119263.54064906</v>
      </c>
      <c r="Q58" s="25">
        <f>(I58-C58)/C58</f>
        <v>0.65381368889048885</v>
      </c>
    </row>
    <row r="59" spans="1:17">
      <c r="A59" s="39" t="s">
        <v>1</v>
      </c>
      <c r="B59" s="45">
        <v>33700455.474600002</v>
      </c>
      <c r="C59" s="3">
        <v>54410543.977064997</v>
      </c>
      <c r="D59" s="3">
        <v>20710088.502464999</v>
      </c>
      <c r="E59" s="3">
        <v>12478735.767106</v>
      </c>
      <c r="F59" s="3">
        <v>18846481.616576999</v>
      </c>
      <c r="G59" s="54">
        <f t="shared" ref="G59:G61" si="37">F59/C59</f>
        <v>0.34637554119144853</v>
      </c>
      <c r="H59" s="57">
        <v>322958119</v>
      </c>
      <c r="I59" s="57">
        <v>415259874.64000005</v>
      </c>
      <c r="J59" s="57">
        <v>92301755.640000015</v>
      </c>
      <c r="K59" s="57">
        <v>71884667.36999999</v>
      </c>
      <c r="L59" s="57">
        <v>18018986.370000001</v>
      </c>
      <c r="M59" s="4">
        <f t="shared" ref="M59" si="38">L59/I59</f>
        <v>4.3392071978110444E-2</v>
      </c>
      <c r="N59" s="47">
        <f>H59-B59</f>
        <v>289257663.52539998</v>
      </c>
      <c r="O59" s="8">
        <f t="shared" ref="O59:O60" si="39">(H59-B59)/B59</f>
        <v>8.5831974509487914</v>
      </c>
      <c r="P59" s="9">
        <f t="shared" ref="P59:P60" si="40">I59-C59</f>
        <v>360849330.66293502</v>
      </c>
      <c r="Q59" s="10">
        <f t="shared" ref="Q59:Q61" si="41">(I59-C59)/C59</f>
        <v>6.6319743249587688</v>
      </c>
    </row>
    <row r="60" spans="1:17" ht="15.75" thickBot="1">
      <c r="A60" s="40" t="s">
        <v>0</v>
      </c>
      <c r="B60" s="46">
        <v>1213554709.6214001</v>
      </c>
      <c r="C60" s="11">
        <v>1746158030.48122</v>
      </c>
      <c r="D60" s="11">
        <v>532603320.85981703</v>
      </c>
      <c r="E60" s="11">
        <v>141072706.13247699</v>
      </c>
      <c r="F60" s="11">
        <v>1498018372.9901199</v>
      </c>
      <c r="G60" s="55">
        <f t="shared" si="37"/>
        <v>0.85789392875127357</v>
      </c>
      <c r="H60" s="60">
        <v>8709797757</v>
      </c>
      <c r="I60" s="60">
        <v>8686994391.2200012</v>
      </c>
      <c r="J60" s="60">
        <v>-22803365.780000076</v>
      </c>
      <c r="K60" s="60">
        <v>1293236359.8</v>
      </c>
      <c r="L60" s="60">
        <v>2152482060.0700002</v>
      </c>
      <c r="M60" s="12">
        <f>L60/I60</f>
        <v>0.24778213995919315</v>
      </c>
      <c r="N60" s="50">
        <f t="shared" ref="N60" si="42">H60-B60</f>
        <v>7496243047.3786001</v>
      </c>
      <c r="O60" s="26">
        <f t="shared" si="39"/>
        <v>6.1770952623283444</v>
      </c>
      <c r="P60" s="51">
        <f t="shared" si="40"/>
        <v>6940836360.738781</v>
      </c>
      <c r="Q60" s="27">
        <f t="shared" si="41"/>
        <v>3.974918787176422</v>
      </c>
    </row>
    <row r="61" spans="1:17" ht="15.75" thickBot="1">
      <c r="A61" s="42" t="s">
        <v>9</v>
      </c>
      <c r="B61" s="17">
        <f>SUM(B58:B60)</f>
        <v>1939850114.0898001</v>
      </c>
      <c r="C61" s="18">
        <f t="shared" ref="C61:F61" si="43">SUM(C58:C60)</f>
        <v>2388074266.1676359</v>
      </c>
      <c r="D61" s="18">
        <f t="shared" si="43"/>
        <v>448224152.07783306</v>
      </c>
      <c r="E61" s="18">
        <f t="shared" si="43"/>
        <v>218972017.31926399</v>
      </c>
      <c r="F61" s="18">
        <f t="shared" si="43"/>
        <v>1988029287.6523449</v>
      </c>
      <c r="G61" s="19">
        <f t="shared" si="37"/>
        <v>0.83248218693077736</v>
      </c>
      <c r="H61" s="61">
        <f>SUM(H58:H60)</f>
        <v>9886278063</v>
      </c>
      <c r="I61" s="59">
        <f t="shared" ref="I61" si="44">SUM(I58:I60)</f>
        <v>10073879221.110001</v>
      </c>
      <c r="J61" s="59">
        <f>SUM(J58:J60)</f>
        <v>187601158.10999995</v>
      </c>
      <c r="K61" s="59">
        <f>SUM(K58:K60)</f>
        <v>1579665644.77</v>
      </c>
      <c r="L61" s="59">
        <f>SUM(L58:L60)</f>
        <v>2347890403.0100002</v>
      </c>
      <c r="M61" s="20">
        <f>L61/I61</f>
        <v>0.23306715828892929</v>
      </c>
      <c r="N61" s="13">
        <f>H61-B61</f>
        <v>7946427948.9102001</v>
      </c>
      <c r="O61" s="14">
        <f>(H61-B61)/B61</f>
        <v>4.0964133729676098</v>
      </c>
      <c r="P61" s="15">
        <f>I61-C61</f>
        <v>7685804954.9423647</v>
      </c>
      <c r="Q61" s="16">
        <f t="shared" si="41"/>
        <v>3.2184111959283781</v>
      </c>
    </row>
    <row r="62" spans="1:1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5.75">
      <c r="A63" s="97" t="s">
        <v>43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98" t="s">
        <v>49</v>
      </c>
      <c r="O63" s="99"/>
      <c r="P63" s="99"/>
      <c r="Q63" s="99"/>
    </row>
    <row r="64" spans="1:17" ht="15.75" thickBo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15.75" thickBot="1">
      <c r="A65" s="136"/>
      <c r="B65" s="104">
        <v>2022</v>
      </c>
      <c r="C65" s="104"/>
      <c r="D65" s="104"/>
      <c r="E65" s="104"/>
      <c r="F65" s="104"/>
      <c r="G65" s="105"/>
      <c r="H65" s="106">
        <v>2023</v>
      </c>
      <c r="I65" s="107"/>
      <c r="J65" s="107"/>
      <c r="K65" s="107"/>
      <c r="L65" s="107"/>
      <c r="M65" s="108"/>
      <c r="N65" s="109" t="s">
        <v>48</v>
      </c>
      <c r="O65" s="110"/>
      <c r="P65" s="110"/>
      <c r="Q65" s="139"/>
    </row>
    <row r="66" spans="1:17" ht="15.75" thickBot="1">
      <c r="A66" s="137"/>
      <c r="B66" s="140" t="s">
        <v>2</v>
      </c>
      <c r="C66" s="113" t="s">
        <v>3</v>
      </c>
      <c r="D66" s="113" t="s">
        <v>4</v>
      </c>
      <c r="E66" s="113" t="s">
        <v>5</v>
      </c>
      <c r="F66" s="113" t="s">
        <v>6</v>
      </c>
      <c r="G66" s="125" t="s">
        <v>7</v>
      </c>
      <c r="H66" s="127" t="s">
        <v>2</v>
      </c>
      <c r="I66" s="115" t="s">
        <v>3</v>
      </c>
      <c r="J66" s="115" t="s">
        <v>4</v>
      </c>
      <c r="K66" s="115" t="s">
        <v>5</v>
      </c>
      <c r="L66" s="115" t="s">
        <v>6</v>
      </c>
      <c r="M66" s="117" t="s">
        <v>7</v>
      </c>
      <c r="N66" s="119" t="s">
        <v>2</v>
      </c>
      <c r="O66" s="120"/>
      <c r="P66" s="121" t="s">
        <v>3</v>
      </c>
      <c r="Q66" s="132"/>
    </row>
    <row r="67" spans="1:17" ht="15.75" thickBot="1">
      <c r="A67" s="138"/>
      <c r="B67" s="141"/>
      <c r="C67" s="114"/>
      <c r="D67" s="114"/>
      <c r="E67" s="114"/>
      <c r="F67" s="114"/>
      <c r="G67" s="126"/>
      <c r="H67" s="133"/>
      <c r="I67" s="134"/>
      <c r="J67" s="134"/>
      <c r="K67" s="134"/>
      <c r="L67" s="134"/>
      <c r="M67" s="118"/>
      <c r="N67" s="1" t="s">
        <v>38</v>
      </c>
      <c r="O67" s="22" t="s">
        <v>39</v>
      </c>
      <c r="P67" s="22" t="s">
        <v>38</v>
      </c>
      <c r="Q67" s="23" t="s">
        <v>39</v>
      </c>
    </row>
    <row r="68" spans="1:17">
      <c r="A68" s="41" t="s">
        <v>15</v>
      </c>
      <c r="B68" s="44">
        <v>405747622.66689998</v>
      </c>
      <c r="C68" s="44">
        <v>308652175.83426398</v>
      </c>
      <c r="D68" s="44">
        <v>-97095446.832636103</v>
      </c>
      <c r="E68" s="44">
        <v>37002160.540858001</v>
      </c>
      <c r="F68" s="44">
        <v>267375549.40712899</v>
      </c>
      <c r="G68" s="28">
        <f>F68/C68</f>
        <v>0.86626815017400305</v>
      </c>
      <c r="H68" s="94">
        <v>2003941481</v>
      </c>
      <c r="I68" s="94">
        <v>1979681669.02</v>
      </c>
      <c r="J68" s="94">
        <v>-24259811.980000019</v>
      </c>
      <c r="K68" s="94">
        <v>380165646.16000003</v>
      </c>
      <c r="L68" s="94">
        <v>476408914.95999992</v>
      </c>
      <c r="M68" s="29">
        <f>L68/I68</f>
        <v>0.24064925306695201</v>
      </c>
      <c r="N68" s="5">
        <f>H68-B68</f>
        <v>1598193858.3331001</v>
      </c>
      <c r="O68" s="30">
        <f>(H68-B68)/B68</f>
        <v>3.9388865616229212</v>
      </c>
      <c r="P68" s="7">
        <f>I68-C68</f>
        <v>1671029493.1857359</v>
      </c>
      <c r="Q68" s="31">
        <f>(I68-C68)/C68</f>
        <v>5.4139566282630822</v>
      </c>
    </row>
    <row r="69" spans="1:17">
      <c r="A69" s="39" t="s">
        <v>16</v>
      </c>
      <c r="B69" s="3">
        <v>30141544.867000002</v>
      </c>
      <c r="C69" s="3">
        <v>29593089.100189999</v>
      </c>
      <c r="D69" s="3">
        <v>-548455.76681000704</v>
      </c>
      <c r="E69" s="3">
        <v>526205.34589700005</v>
      </c>
      <c r="F69" s="3">
        <v>26680470.700541001</v>
      </c>
      <c r="G69" s="32">
        <f>F69/C69</f>
        <v>0.90157775047450861</v>
      </c>
      <c r="H69" s="94">
        <v>197533233</v>
      </c>
      <c r="I69" s="94">
        <v>198701233</v>
      </c>
      <c r="J69" s="94">
        <v>1168000</v>
      </c>
      <c r="K69" s="94">
        <v>23025635.980000004</v>
      </c>
      <c r="L69" s="94">
        <v>46536581.600000001</v>
      </c>
      <c r="M69" s="33">
        <f>L69/I69</f>
        <v>0.23420378876058612</v>
      </c>
      <c r="N69" s="47">
        <f>H69-B69</f>
        <v>167391688.13299999</v>
      </c>
      <c r="O69" s="34">
        <f t="shared" ref="O69:O73" si="45">(H69-B69)/B69</f>
        <v>5.5535205269543484</v>
      </c>
      <c r="P69" s="9">
        <f t="shared" ref="P69:P73" si="46">I69-C69</f>
        <v>169108143.89981002</v>
      </c>
      <c r="Q69" s="35">
        <f t="shared" ref="Q69:Q73" si="47">(I69-C69)/C69</f>
        <v>5.7144471578238951</v>
      </c>
    </row>
    <row r="70" spans="1:17">
      <c r="A70" s="39" t="s">
        <v>44</v>
      </c>
      <c r="B70" s="3">
        <v>12238463.922499999</v>
      </c>
      <c r="C70" s="3">
        <v>2192452.7363229999</v>
      </c>
      <c r="D70" s="3">
        <v>-10046011.186177</v>
      </c>
      <c r="E70" s="3">
        <v>405574.76109599997</v>
      </c>
      <c r="F70" s="3">
        <v>1521130.939214</v>
      </c>
      <c r="G70" s="32">
        <f>F70/C70</f>
        <v>0.69380329802005891</v>
      </c>
      <c r="H70" s="94">
        <v>46300003</v>
      </c>
      <c r="I70" s="94">
        <v>46400003</v>
      </c>
      <c r="J70" s="94">
        <v>100000</v>
      </c>
      <c r="K70" s="94">
        <v>23070</v>
      </c>
      <c r="L70" s="94">
        <v>807936.38</v>
      </c>
      <c r="M70" s="33">
        <f>L70/I70</f>
        <v>1.741242085695555E-2</v>
      </c>
      <c r="N70" s="47">
        <f t="shared" ref="N70:N73" si="48">H70-B70</f>
        <v>34061539.077500001</v>
      </c>
      <c r="O70" s="34">
        <f t="shared" si="45"/>
        <v>2.7831547564461108</v>
      </c>
      <c r="P70" s="9">
        <f t="shared" si="46"/>
        <v>44207550.263677001</v>
      </c>
      <c r="Q70" s="35">
        <f t="shared" si="47"/>
        <v>20.163513462013434</v>
      </c>
    </row>
    <row r="71" spans="1:17">
      <c r="A71" s="39" t="s">
        <v>13</v>
      </c>
      <c r="B71" s="3">
        <v>987776646.64670002</v>
      </c>
      <c r="C71" s="3">
        <v>1648376507.4830999</v>
      </c>
      <c r="D71" s="3">
        <v>660599860.83640099</v>
      </c>
      <c r="E71" s="3">
        <v>96284349.463624999</v>
      </c>
      <c r="F71" s="3">
        <v>1441389283.48982</v>
      </c>
      <c r="G71" s="32">
        <f t="shared" ref="G71:G74" si="49">F71/C71</f>
        <v>0.87442964452986049</v>
      </c>
      <c r="H71" s="94">
        <v>5915373345</v>
      </c>
      <c r="I71" s="94">
        <v>6018863643.6299992</v>
      </c>
      <c r="J71" s="94">
        <v>103490298.62999995</v>
      </c>
      <c r="K71" s="94">
        <v>535125116.89000005</v>
      </c>
      <c r="L71" s="94">
        <v>1743472455.3299999</v>
      </c>
      <c r="M71" s="33">
        <f t="shared" ref="M71" si="50">L71/I71</f>
        <v>0.28966804343128549</v>
      </c>
      <c r="N71" s="47">
        <f t="shared" si="48"/>
        <v>4927596698.3533001</v>
      </c>
      <c r="O71" s="34">
        <f t="shared" si="45"/>
        <v>4.9885737986228813</v>
      </c>
      <c r="P71" s="9">
        <f t="shared" si="46"/>
        <v>4370487136.1468992</v>
      </c>
      <c r="Q71" s="35">
        <f t="shared" si="47"/>
        <v>2.6513888764528559</v>
      </c>
    </row>
    <row r="72" spans="1:17">
      <c r="A72" s="39" t="s">
        <v>14</v>
      </c>
      <c r="B72" s="3">
        <v>488701461.10359991</v>
      </c>
      <c r="C72" s="3">
        <v>381544812.86317098</v>
      </c>
      <c r="D72" s="3">
        <v>107156648.240429</v>
      </c>
      <c r="E72" s="3">
        <v>84647066.037304997</v>
      </c>
      <c r="F72" s="3">
        <v>235100646.53902099</v>
      </c>
      <c r="G72" s="32">
        <f>F72/C72</f>
        <v>0.61618095335850476</v>
      </c>
      <c r="H72" s="94">
        <v>1621923017</v>
      </c>
      <c r="I72" s="94">
        <v>1728895688.4599998</v>
      </c>
      <c r="J72" s="94">
        <v>106972671.45999999</v>
      </c>
      <c r="K72" s="94">
        <v>639848676.19999993</v>
      </c>
      <c r="L72" s="94">
        <v>59760294.520000003</v>
      </c>
      <c r="M72" s="33">
        <f>L72/I72</f>
        <v>3.4565587107936523E-2</v>
      </c>
      <c r="N72" s="47">
        <f t="shared" si="48"/>
        <v>1133221555.8964</v>
      </c>
      <c r="O72" s="34">
        <f t="shared" si="45"/>
        <v>2.3188421686674028</v>
      </c>
      <c r="P72" s="9">
        <f t="shared" si="46"/>
        <v>1347350875.5968289</v>
      </c>
      <c r="Q72" s="35">
        <f t="shared" si="47"/>
        <v>3.5313043977353558</v>
      </c>
    </row>
    <row r="73" spans="1:17" ht="15.75" thickBot="1">
      <c r="A73" s="40" t="s">
        <v>12</v>
      </c>
      <c r="B73" s="11">
        <v>15244374.883100001</v>
      </c>
      <c r="C73" s="11">
        <v>17715228.150584001</v>
      </c>
      <c r="D73" s="11">
        <v>2470853.267484</v>
      </c>
      <c r="E73" s="11">
        <v>106661.17048299999</v>
      </c>
      <c r="F73" s="11">
        <v>15962206.576611999</v>
      </c>
      <c r="G73" s="36">
        <f>F73/C73</f>
        <v>0.9010443693374498</v>
      </c>
      <c r="H73" s="96">
        <v>101206984</v>
      </c>
      <c r="I73" s="96">
        <v>101336984</v>
      </c>
      <c r="J73" s="96">
        <v>130000</v>
      </c>
      <c r="K73" s="96">
        <v>1477499.54</v>
      </c>
      <c r="L73" s="96">
        <v>20904220.219999999</v>
      </c>
      <c r="M73" s="62">
        <f>L73/I73</f>
        <v>0.20628421524761384</v>
      </c>
      <c r="N73" s="50">
        <f t="shared" si="48"/>
        <v>85962609.116899997</v>
      </c>
      <c r="O73" s="63">
        <f t="shared" si="45"/>
        <v>5.6389723931677</v>
      </c>
      <c r="P73" s="51">
        <f t="shared" si="46"/>
        <v>83621755.849416003</v>
      </c>
      <c r="Q73" s="64">
        <f t="shared" si="47"/>
        <v>4.7203318601719122</v>
      </c>
    </row>
    <row r="74" spans="1:17" ht="15.75" thickBot="1">
      <c r="A74" s="42" t="s">
        <v>9</v>
      </c>
      <c r="B74" s="17">
        <f>SUM(B68:B73)</f>
        <v>1939850114.0897999</v>
      </c>
      <c r="C74" s="18">
        <f>SUM(C68:C73)</f>
        <v>2388074266.1676321</v>
      </c>
      <c r="D74" s="18">
        <f>SUM(D68:D73)</f>
        <v>662537448.55869091</v>
      </c>
      <c r="E74" s="18">
        <f>SUM(E68:E73)</f>
        <v>218972017.31926399</v>
      </c>
      <c r="F74" s="18">
        <f>SUM(F68:F73)</f>
        <v>1988029287.6523371</v>
      </c>
      <c r="G74" s="43">
        <f t="shared" si="49"/>
        <v>0.83248218693077547</v>
      </c>
      <c r="H74" s="59">
        <f>SUM(H68:H73)</f>
        <v>9886278063</v>
      </c>
      <c r="I74" s="59">
        <f>SUM(I68:I73)</f>
        <v>10073879221.109999</v>
      </c>
      <c r="J74" s="59">
        <f>SUM(J68:J73)</f>
        <v>187601158.10999992</v>
      </c>
      <c r="K74" s="59">
        <f>SUM(K68:K73)</f>
        <v>1579665644.77</v>
      </c>
      <c r="L74" s="59">
        <f>SUM(L68:L73)</f>
        <v>2347890403.0099998</v>
      </c>
      <c r="M74" s="20">
        <f>L74/I74</f>
        <v>0.23306715828892929</v>
      </c>
      <c r="N74" s="13">
        <f>H74-B74</f>
        <v>7946427948.9102001</v>
      </c>
      <c r="O74" s="37">
        <f>(H74-B74)/B74</f>
        <v>4.0964133729676098</v>
      </c>
      <c r="P74" s="15">
        <f>I74-C74</f>
        <v>7685804954.9423666</v>
      </c>
      <c r="Q74" s="38">
        <f>(I74-C74)/C74</f>
        <v>3.2184111959283839</v>
      </c>
    </row>
  </sheetData>
  <mergeCells count="80">
    <mergeCell ref="I66:I67"/>
    <mergeCell ref="J66:J67"/>
    <mergeCell ref="K66:K67"/>
    <mergeCell ref="A63:M63"/>
    <mergeCell ref="N63:Q63"/>
    <mergeCell ref="A65:A67"/>
    <mergeCell ref="B65:G65"/>
    <mergeCell ref="H65:M65"/>
    <mergeCell ref="N65:Q65"/>
    <mergeCell ref="B66:B67"/>
    <mergeCell ref="C66:C67"/>
    <mergeCell ref="D66:D67"/>
    <mergeCell ref="E66:E67"/>
    <mergeCell ref="L66:L67"/>
    <mergeCell ref="M66:M67"/>
    <mergeCell ref="N66:O66"/>
    <mergeCell ref="P66:Q66"/>
    <mergeCell ref="F66:F67"/>
    <mergeCell ref="G66:G67"/>
    <mergeCell ref="H66:H67"/>
    <mergeCell ref="L47:L48"/>
    <mergeCell ref="M47:M48"/>
    <mergeCell ref="P56:Q56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O56"/>
    <mergeCell ref="A53:M53"/>
    <mergeCell ref="N53:Q53"/>
    <mergeCell ref="A55:A57"/>
    <mergeCell ref="B55:G55"/>
    <mergeCell ref="H55:M55"/>
    <mergeCell ref="N55:Q55"/>
    <mergeCell ref="B56:B57"/>
    <mergeCell ref="C56:C57"/>
    <mergeCell ref="A46:A48"/>
    <mergeCell ref="B46:G46"/>
    <mergeCell ref="H46:M46"/>
    <mergeCell ref="N46:Q46"/>
    <mergeCell ref="B47:B48"/>
    <mergeCell ref="C47:C48"/>
    <mergeCell ref="D47:D48"/>
    <mergeCell ref="E47:E48"/>
    <mergeCell ref="F47:F48"/>
    <mergeCell ref="G47:G48"/>
    <mergeCell ref="N47:O47"/>
    <mergeCell ref="P47:Q47"/>
    <mergeCell ref="H47:H48"/>
    <mergeCell ref="I47:I48"/>
    <mergeCell ref="J47:J48"/>
    <mergeCell ref="K47:K48"/>
    <mergeCell ref="A44:M44"/>
    <mergeCell ref="N44:Q44"/>
    <mergeCell ref="F4:F5"/>
    <mergeCell ref="G4:G5"/>
    <mergeCell ref="H4:H5"/>
    <mergeCell ref="I4:I5"/>
    <mergeCell ref="J4:J5"/>
    <mergeCell ref="K4:K5"/>
    <mergeCell ref="A1:M1"/>
    <mergeCell ref="N1:Q1"/>
    <mergeCell ref="A3:A5"/>
    <mergeCell ref="B3:G3"/>
    <mergeCell ref="H3:M3"/>
    <mergeCell ref="N3:Q3"/>
    <mergeCell ref="B4:B5"/>
    <mergeCell ref="C4:C5"/>
    <mergeCell ref="D4:D5"/>
    <mergeCell ref="E4:E5"/>
    <mergeCell ref="L4:L5"/>
    <mergeCell ref="M4:M5"/>
    <mergeCell ref="N4:O4"/>
    <mergeCell ref="P4:Q4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Orç.Idoso 1o quadrimestre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Loureiro de Bonis Almeida Simoes</dc:creator>
  <cp:lastModifiedBy>pjunior</cp:lastModifiedBy>
  <cp:lastPrinted>2023-07-12T14:01:29Z</cp:lastPrinted>
  <dcterms:created xsi:type="dcterms:W3CDTF">2022-11-16T16:58:35Z</dcterms:created>
  <dcterms:modified xsi:type="dcterms:W3CDTF">2023-07-12T14:01:32Z</dcterms:modified>
</cp:coreProperties>
</file>